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9AC975AF-ED27-42BE-8B59-D7CC4CDE9C1A}" xr6:coauthVersionLast="47" xr6:coauthVersionMax="47" xr10:uidLastSave="{00000000-0000-0000-0000-000000000000}"/>
  <bookViews>
    <workbookView xWindow="-120" yWindow="-120" windowWidth="20730" windowHeight="11160" tabRatio="876" activeTab="3" xr2:uid="{E873DC31-008A-4625-9395-D060D9ECAD67}"/>
  </bookViews>
  <sheets>
    <sheet name="Costs" sheetId="1" r:id="rId1"/>
    <sheet name="Benefits" sheetId="4" r:id="rId2"/>
    <sheet name="Summary" sheetId="3" r:id="rId3"/>
    <sheet name="Charts" sheetId="14" r:id="rId4"/>
    <sheet name="Read me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D25" i="3"/>
  <c r="C5" i="3"/>
  <c r="D5" i="3"/>
  <c r="D4" i="3"/>
  <c r="D3" i="3"/>
  <c r="C4" i="3"/>
  <c r="C3" i="3"/>
  <c r="C2" i="3"/>
  <c r="O10" i="3"/>
  <c r="N10" i="3"/>
  <c r="O9" i="3"/>
  <c r="O11" i="3" s="1"/>
  <c r="N9" i="3"/>
  <c r="E19" i="4"/>
  <c r="N11" i="3" l="1"/>
  <c r="O15" i="4" l="1"/>
  <c r="O17" i="4" s="1"/>
  <c r="N15" i="4"/>
  <c r="N17" i="4" s="1"/>
  <c r="M15" i="4"/>
  <c r="M17" i="4" s="1"/>
  <c r="M10" i="3" s="1"/>
  <c r="L15" i="4"/>
  <c r="L17" i="4" s="1"/>
  <c r="L10" i="3" s="1"/>
  <c r="K15" i="4"/>
  <c r="J15" i="4"/>
  <c r="J17" i="4" s="1"/>
  <c r="J10" i="3" s="1"/>
  <c r="I15" i="4"/>
  <c r="I17" i="4" s="1"/>
  <c r="I10" i="3" s="1"/>
  <c r="H15" i="4"/>
  <c r="H17" i="4" s="1"/>
  <c r="H10" i="3" s="1"/>
  <c r="F15" i="4"/>
  <c r="E15" i="4"/>
  <c r="D15" i="4"/>
  <c r="G15" i="4"/>
  <c r="G17" i="4" s="1"/>
  <c r="G10" i="3" s="1"/>
  <c r="D5" i="4"/>
  <c r="D4" i="4"/>
  <c r="D3" i="4"/>
  <c r="C4" i="4"/>
  <c r="C3" i="4"/>
  <c r="C2" i="4"/>
  <c r="E8" i="1"/>
  <c r="D8" i="3" s="1"/>
  <c r="P18" i="1"/>
  <c r="O18" i="1"/>
  <c r="N18" i="1"/>
  <c r="M9" i="3" s="1"/>
  <c r="M18" i="1"/>
  <c r="L18" i="1"/>
  <c r="K18" i="1"/>
  <c r="J18" i="1"/>
  <c r="I9" i="3" s="1"/>
  <c r="I18" i="1"/>
  <c r="H9" i="3" s="1"/>
  <c r="H18" i="1"/>
  <c r="G9" i="3" s="1"/>
  <c r="G18" i="1"/>
  <c r="F9" i="3" s="1"/>
  <c r="F18" i="1"/>
  <c r="E9" i="3" s="1"/>
  <c r="E18" i="1"/>
  <c r="D9" i="3" s="1"/>
  <c r="D17" i="4"/>
  <c r="D10" i="3" s="1"/>
  <c r="J9" i="3"/>
  <c r="F17" i="4"/>
  <c r="F10" i="3" s="1"/>
  <c r="K17" i="4"/>
  <c r="K10" i="3" s="1"/>
  <c r="E17" i="4"/>
  <c r="E10" i="3" s="1"/>
  <c r="K9" i="3"/>
  <c r="L9" i="3"/>
  <c r="D16" i="3" l="1"/>
  <c r="D17" i="3" s="1"/>
  <c r="D11" i="3"/>
  <c r="E11" i="3"/>
  <c r="H11" i="3"/>
  <c r="K11" i="3"/>
  <c r="G11" i="3"/>
  <c r="F8" i="1"/>
  <c r="G8" i="1" s="1"/>
  <c r="H8" i="1" s="1"/>
  <c r="I8" i="1" s="1"/>
  <c r="J8" i="1" s="1"/>
  <c r="K8" i="1" s="1"/>
  <c r="L8" i="1" s="1"/>
  <c r="M8" i="1" s="1"/>
  <c r="N8" i="1" s="1"/>
  <c r="O8" i="1" s="1"/>
  <c r="P8" i="1" s="1"/>
  <c r="D8" i="4"/>
  <c r="E8" i="4" s="1"/>
  <c r="F8" i="4" s="1"/>
  <c r="G8" i="4" s="1"/>
  <c r="H8" i="4" s="1"/>
  <c r="I8" i="4" s="1"/>
  <c r="J8" i="4" s="1"/>
  <c r="K8" i="4" s="1"/>
  <c r="L8" i="4" s="1"/>
  <c r="M8" i="4" s="1"/>
  <c r="N8" i="4" s="1"/>
  <c r="O8" i="4" s="1"/>
  <c r="D20" i="1"/>
  <c r="E8" i="3"/>
  <c r="J11" i="3"/>
  <c r="I11" i="3"/>
  <c r="M11" i="3"/>
  <c r="F11" i="3"/>
  <c r="L11" i="3"/>
  <c r="D21" i="3" l="1"/>
  <c r="D20" i="3"/>
  <c r="E16" i="3"/>
  <c r="E17" i="3" s="1"/>
  <c r="F8" i="3"/>
  <c r="F16" i="3" s="1"/>
  <c r="D22" i="3" l="1"/>
  <c r="D23" i="3" s="1"/>
  <c r="E21" i="3"/>
  <c r="E20" i="3"/>
  <c r="E22" i="3" s="1"/>
  <c r="E23" i="3" s="1"/>
  <c r="G8" i="3"/>
  <c r="G16" i="3" s="1"/>
  <c r="F17" i="3"/>
  <c r="F20" i="3" l="1"/>
  <c r="F21" i="3"/>
  <c r="G17" i="3"/>
  <c r="H8" i="3"/>
  <c r="H16" i="3" s="1"/>
  <c r="G21" i="3" l="1"/>
  <c r="G20" i="3"/>
  <c r="H17" i="3"/>
  <c r="I8" i="3"/>
  <c r="I16" i="3" s="1"/>
  <c r="F22" i="3"/>
  <c r="F23" i="3" s="1"/>
  <c r="I17" i="3" l="1"/>
  <c r="J8" i="3"/>
  <c r="J16" i="3" s="1"/>
  <c r="H21" i="3"/>
  <c r="H20" i="3"/>
  <c r="G22" i="3"/>
  <c r="G23" i="3" s="1"/>
  <c r="H22" i="3" l="1"/>
  <c r="H23" i="3" s="1"/>
  <c r="I20" i="3"/>
  <c r="I21" i="3"/>
  <c r="J17" i="3"/>
  <c r="K8" i="3"/>
  <c r="K16" i="3" s="1"/>
  <c r="I22" i="3" l="1"/>
  <c r="I23" i="3" s="1"/>
  <c r="K17" i="3"/>
  <c r="L8" i="3"/>
  <c r="L16" i="3" s="1"/>
  <c r="J21" i="3"/>
  <c r="J20" i="3"/>
  <c r="K21" i="3" l="1"/>
  <c r="K20" i="3"/>
  <c r="J22" i="3"/>
  <c r="J23" i="3" s="1"/>
  <c r="L17" i="3"/>
  <c r="M8" i="3"/>
  <c r="N8" i="3" l="1"/>
  <c r="M16" i="3"/>
  <c r="M17" i="3" s="1"/>
  <c r="L20" i="3"/>
  <c r="L21" i="3"/>
  <c r="K22" i="3"/>
  <c r="K23" i="3" s="1"/>
  <c r="M20" i="3" l="1"/>
  <c r="M21" i="3"/>
  <c r="O8" i="3"/>
  <c r="N16" i="3"/>
  <c r="N17" i="3" s="1"/>
  <c r="L22" i="3"/>
  <c r="L23" i="3" s="1"/>
  <c r="M22" i="3" l="1"/>
  <c r="M23" i="3" s="1"/>
  <c r="N20" i="3"/>
  <c r="N21" i="3"/>
  <c r="O16" i="3"/>
  <c r="O17" i="3" s="1"/>
  <c r="N22" i="3" l="1"/>
  <c r="N23" i="3" s="1"/>
  <c r="O20" i="3"/>
  <c r="O21" i="3"/>
  <c r="O22" i="3" l="1"/>
  <c r="O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Cesarone</author>
  </authors>
  <commentList>
    <comment ref="E8" authorId="0" shapeId="0" xr:uid="{3F118073-6DE4-4E4D-8B0C-84E9132796B8}">
      <text>
        <r>
          <rPr>
            <b/>
            <sz val="8"/>
            <color indexed="81"/>
            <rFont val="Tahoma"/>
          </rPr>
          <t>Auto populated from cell E5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  <author>John Cesarone</author>
  </authors>
  <commentList>
    <comment ref="C16" authorId="0" shapeId="0" xr:uid="{DF5516BD-527E-4318-BCFE-B4830DA86960}">
      <text>
        <r>
          <rPr>
            <b/>
            <sz val="9"/>
            <color indexed="81"/>
            <rFont val="Tahoma"/>
            <family val="2"/>
          </rPr>
          <t>Optionally input a Confidence Factor (0-100%) in Row 14 to model different scenarios. Leave at 100% for baseline analysis</t>
        </r>
      </text>
    </comment>
    <comment ref="D16" authorId="1" shapeId="0" xr:uid="{183E547B-C076-4F0C-843A-408F97BC1D3D}">
      <text>
        <r>
          <rPr>
            <b/>
            <sz val="8"/>
            <color indexed="81"/>
            <rFont val="Tahoma"/>
          </rPr>
          <t xml:space="preserve">Accounting for Uncertainty in Benefits:
</t>
        </r>
        <r>
          <rPr>
            <sz val="8"/>
            <color indexed="81"/>
            <rFont val="Tahoma"/>
            <family val="2"/>
          </rPr>
          <t>To incorporate uncertainty into your benefit calculations, enter your confidence levels (as percentages) in this row. If no adjustment is needed, leave all values at the default 100%.</t>
        </r>
        <r>
          <rPr>
            <sz val="8"/>
            <color indexed="81"/>
            <rFont val="Tahoma"/>
          </rPr>
          <t xml:space="preserve">
</t>
        </r>
      </text>
    </comment>
    <comment ref="C17" authorId="0" shapeId="0" xr:uid="{4AB31EEE-8540-437B-9FA5-2B71F6174721}">
      <text>
        <r>
          <rPr>
            <b/>
            <sz val="9"/>
            <color indexed="81"/>
            <rFont val="Tahoma"/>
            <family val="2"/>
          </rPr>
          <t>Row 17 shows annual confidence-adjusted benefits.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Cesarone</author>
  </authors>
  <commentList>
    <comment ref="D14" authorId="0" shapeId="0" xr:uid="{9DBC4D38-868A-442B-9697-9DFBC3B3FC52}">
      <text>
        <r>
          <rPr>
            <b/>
            <sz val="8"/>
            <color indexed="81"/>
            <rFont val="Tahoma"/>
          </rPr>
          <t>Enter your interest rate here; this is your cost of money or other relevant rate.</t>
        </r>
        <r>
          <rPr>
            <sz val="8"/>
            <color indexed="81"/>
            <rFont val="Tahoma"/>
          </rPr>
          <t xml:space="preserve">
</t>
        </r>
      </text>
    </comment>
    <comment ref="D15" authorId="0" shapeId="0" xr:uid="{414A9307-6010-45B7-AC77-1643A1BF1A3D}">
      <text>
        <r>
          <rPr>
            <b/>
            <sz val="8"/>
            <color indexed="81"/>
            <rFont val="Tahoma"/>
          </rPr>
          <t>Enter the current year here, or year that you wish your future perspectives based upon.</t>
        </r>
        <r>
          <rPr>
            <sz val="8"/>
            <color indexed="81"/>
            <rFont val="Tahoma"/>
          </rPr>
          <t xml:space="preserve">
</t>
        </r>
      </text>
    </comment>
    <comment ref="D25" authorId="0" shapeId="0" xr:uid="{C971DDAA-E601-4793-B51E-45374AAF0462}">
      <text>
        <r>
          <rPr>
            <b/>
            <sz val="8"/>
            <color indexed="81"/>
            <rFont val="Tahoma"/>
          </rPr>
          <t>Your project is econimically equivalent to this much cash on hand RIGHT NOW.</t>
        </r>
        <r>
          <rPr>
            <sz val="8"/>
            <color indexed="81"/>
            <rFont val="Tahoma"/>
          </rPr>
          <t xml:space="preserve">
</t>
        </r>
      </text>
    </comment>
    <comment ref="D26" authorId="0" shapeId="0" xr:uid="{F684C3F7-08A9-4C91-B91B-BE7200A75CAD}">
      <text>
        <r>
          <rPr>
            <b/>
            <sz val="8"/>
            <color indexed="81"/>
            <rFont val="Tahoma"/>
          </rPr>
          <t>Your return on invested cash is equivalent to THIS RATE paid by a bank or other instrument.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<sst xmlns="http://schemas.openxmlformats.org/spreadsheetml/2006/main" count="93" uniqueCount="80">
  <si>
    <t>Benefits</t>
  </si>
  <si>
    <t>Fiscal Year</t>
  </si>
  <si>
    <t>Costs</t>
  </si>
  <si>
    <t>Discount Rate</t>
  </si>
  <si>
    <t>Discount Factor</t>
  </si>
  <si>
    <t>Net Present Value</t>
  </si>
  <si>
    <t>Internal Rate of Return</t>
  </si>
  <si>
    <t>Confidence Factor</t>
  </si>
  <si>
    <t>Base Year</t>
  </si>
  <si>
    <t>Undiscounted Flows</t>
  </si>
  <si>
    <t>Discount Factors</t>
  </si>
  <si>
    <t>Discounted Flows</t>
  </si>
  <si>
    <t>Net</t>
  </si>
  <si>
    <t>Cumulative</t>
  </si>
  <si>
    <t>Cost Benefit Analysis Template</t>
  </si>
  <si>
    <t>Total Benefits Per Year</t>
  </si>
  <si>
    <t>2. Enter the names of your program elements in Column A, replacing "Element 1", etc.</t>
  </si>
  <si>
    <t>3. If you like, add extra information on each program element in Column B</t>
  </si>
  <si>
    <t xml:space="preserve">   (here, program element manager names have been added for illustration)</t>
  </si>
  <si>
    <t>Year Index</t>
  </si>
  <si>
    <t>1. Enter the first year of your program in Cell C8.  The next nine years will be filled in for you on this page and the following pages</t>
  </si>
  <si>
    <t>5. Total spending per year is shown on Row 15, and Grand Total cost for the program is on Row 17</t>
  </si>
  <si>
    <t xml:space="preserve">4. Enter the anticipated costs for each year for each program element in the appropriate cells.  These should be </t>
  </si>
  <si>
    <t>Net Cash Flow</t>
  </si>
  <si>
    <t xml:space="preserve">    undiscounted costs, i.e., actual dollars, not equivalent dollars.  Equivalence will be calculated automatically.</t>
  </si>
  <si>
    <t/>
  </si>
  <si>
    <t>Task</t>
  </si>
  <si>
    <t xml:space="preserve">   Task 1</t>
  </si>
  <si>
    <t xml:space="preserve">   Task 2 </t>
  </si>
  <si>
    <t xml:space="preserve">   Task 3</t>
  </si>
  <si>
    <t xml:space="preserve">   Task 4</t>
  </si>
  <si>
    <t xml:space="preserve">   Task 5</t>
  </si>
  <si>
    <t xml:space="preserve">   Task 6</t>
  </si>
  <si>
    <t>Owner</t>
  </si>
  <si>
    <t>Joe Aguilar</t>
  </si>
  <si>
    <t>Adi Budianto</t>
  </si>
  <si>
    <t>Colins Smith</t>
  </si>
  <si>
    <t>Jack Moser</t>
  </si>
  <si>
    <t>Shaun Clive</t>
  </si>
  <si>
    <t>Tony Russel</t>
  </si>
  <si>
    <t>Total Costs By Year</t>
  </si>
  <si>
    <t xml:space="preserve">   Task 7</t>
  </si>
  <si>
    <t xml:space="preserve">   Task 8</t>
  </si>
  <si>
    <t>Errol Brandt</t>
  </si>
  <si>
    <t>Jennifer Lawrance</t>
  </si>
  <si>
    <t>Project Manager</t>
  </si>
  <si>
    <t>Project Name</t>
  </si>
  <si>
    <t>First Year</t>
  </si>
  <si>
    <t>Prepared by</t>
  </si>
  <si>
    <t>[Name]</t>
  </si>
  <si>
    <t>Insert here for new Task</t>
  </si>
  <si>
    <t>Benefit Categories</t>
  </si>
  <si>
    <t>Cost Avoidance</t>
  </si>
  <si>
    <t>Revenue Growth</t>
  </si>
  <si>
    <t>Labor Cost Avoidance</t>
  </si>
  <si>
    <t>Overheads Savings</t>
  </si>
  <si>
    <t>Quantified Project Benefits</t>
  </si>
  <si>
    <t>Project Grand Total Benefit</t>
  </si>
  <si>
    <t>Project Grand Total Cost</t>
  </si>
  <si>
    <t>IT Cost Savings</t>
  </si>
  <si>
    <t>Adjust range if table goes beyond column "O"</t>
  </si>
  <si>
    <t xml:space="preserve">While the mathematical rigor of your Cost/Benefit Analysis provides a strong, objective foundation for decision-making, it only tells part of the story. Non-monetary considerations—though harder to quantify—are equally critical. Ignoring them leaves room for critics to undermine your proposal. Here’s how to proactively address these "softer" but essential factors:  </t>
  </si>
  <si>
    <t xml:space="preserve">Before projecting financial gains, validate the underlying demand:  </t>
  </si>
  <si>
    <t xml:space="preserve">Evaluate how the project interacts with other areas of your business:  </t>
  </si>
  <si>
    <t xml:space="preserve">Some projects exist to enable core operations rather than generate profit (e.g., warranty support, compliance initiatives). For these:  </t>
  </si>
  <si>
    <t xml:space="preserve">Short-term gains can backfire if they damage trust or relationships:  </t>
  </si>
  <si>
    <t xml:space="preserve">- Unmet Need: Can you clearly articulate what sets your offering apart (e.g., price, quality, convenience)? If competitors exist, why would customers switch? If no competitors exist, where’s the proof of demand?  </t>
  </si>
  <si>
    <t xml:space="preserve">- Leverage Marketing Insights: Collaborate with your Marketing team to ground assumptions in data—saving time and avoiding wishful thinking.  </t>
  </si>
  <si>
    <t xml:space="preserve">- Cannibalization Risk: Will success in one area erode another division’s revenue? (e.g., a new product displacing an existing one).  </t>
  </si>
  <si>
    <t xml:space="preserve">- Strategic Synergies: Could complementary offerings boost overall market share? (Think Microsoft’s ecosystem effect).  </t>
  </si>
  <si>
    <t xml:space="preserve">- Goal: Minimize costs while meeting requirements—compare solutions based on "least loss," not ROI.  </t>
  </si>
  <si>
    <t xml:space="preserve">- Perception Challenge: Cost centers are often undervalued; if possible, tie their necessity to revenue protection or risk mitigation.  </t>
  </si>
  <si>
    <t xml:space="preserve">- Stakeholder Alignment: Will partnering with certain entities alienate key customers?  </t>
  </si>
  <si>
    <t xml:space="preserve">- Ethical and Brand Risks: Could cutting corners for profit harm your company’s image—and future opportunities?  </t>
  </si>
  <si>
    <t xml:space="preserve"> 1. Market Realities: Is the Opportunity Real?  </t>
  </si>
  <si>
    <t xml:space="preserve"> 2. Synergies and Conflicts: The Ripple Effects  </t>
  </si>
  <si>
    <t xml:space="preserve"> 3. Cost Centers vs. Profit Centers  </t>
  </si>
  <si>
    <t xml:space="preserve"> 4. Reputation and Long-Term Consequences  </t>
  </si>
  <si>
    <t xml:space="preserve">Beyond the Numbers: Addressing Non-Financial Factors in Cost/Benefit Analysis  </t>
  </si>
  <si>
    <r>
      <rPr>
        <b/>
        <sz val="11"/>
        <rFont val="Segoe UI"/>
        <family val="2"/>
      </rPr>
      <t>Key Takeaway:</t>
    </r>
    <r>
      <rPr>
        <sz val="11"/>
        <rFont val="Segoe UI"/>
        <family val="2"/>
      </rPr>
      <t xml:space="preserve"> A robust Cost/Benefit Analysis balances hard numbers with strategic context. By addressing these non-financial dimensions upfront, you preempt objections and demonstrate thorough due diligence.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</si>
</sst>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2" formatCode="_(&quot;$&quot;* #,##0_);_(&quot;$&quot;* \(#,##0\);_(&quot;$&quot;* &quot;-&quot;_);_(@_)"/>
    <numFmt numFmtId="164" formatCode="&quot;$&quot;#,##0"/>
    <numFmt numFmtId="166" formatCode="0.0%"/>
    <numFmt numFmtId="167" formatCode="0.0000"/>
    <numFmt numFmtId="168" formatCode="@* \:\ "/>
    <numFmt numFmtId="172" formatCode="_(&quot;$&quot;* #,##0_);_(&quot;$&quot;* \(#,##0\);_(&quot;$&quot;* &quot;-&quot;??_);_(@_)"/>
  </numFmts>
  <fonts count="24" x14ac:knownFonts="1">
    <font>
      <sz val="10"/>
      <name val="Arial"/>
    </font>
    <font>
      <sz val="8"/>
      <color indexed="81"/>
      <name val="Tahoma"/>
    </font>
    <font>
      <b/>
      <sz val="8"/>
      <color indexed="81"/>
      <name val="Tahoma"/>
    </font>
    <font>
      <sz val="8"/>
      <name val="Arial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name val="Segoe UI"/>
      <family val="2"/>
    </font>
    <font>
      <b/>
      <sz val="18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12"/>
      <name val="Segoe UI"/>
      <family val="2"/>
    </font>
    <font>
      <b/>
      <sz val="14"/>
      <name val="Segoe UI"/>
      <family val="2"/>
    </font>
    <font>
      <sz val="11"/>
      <color theme="0" tint="-0.249977111117893"/>
      <name val="Segoe UI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sz val="11"/>
      <color indexed="10"/>
      <name val="Arial"/>
      <family val="2"/>
    </font>
    <font>
      <sz val="11"/>
      <color indexed="62"/>
      <name val="Arial"/>
      <family val="2"/>
    </font>
    <font>
      <sz val="11"/>
      <color indexed="17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u/>
      <sz val="14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0" xfId="0" applyFont="1" applyProtection="1"/>
    <xf numFmtId="0" fontId="8" fillId="0" borderId="0" xfId="0" applyFont="1" applyProtection="1"/>
    <xf numFmtId="164" fontId="8" fillId="0" borderId="0" xfId="0" applyNumberFormat="1" applyFont="1" applyProtection="1"/>
    <xf numFmtId="164" fontId="9" fillId="0" borderId="0" xfId="0" applyNumberFormat="1" applyFont="1" applyProtection="1"/>
    <xf numFmtId="0" fontId="8" fillId="0" borderId="0" xfId="0" applyFont="1" applyFill="1" applyProtection="1"/>
    <xf numFmtId="164" fontId="8" fillId="0" borderId="0" xfId="0" applyNumberFormat="1" applyFont="1" applyFill="1" applyProtection="1"/>
    <xf numFmtId="164" fontId="10" fillId="0" borderId="0" xfId="0" applyNumberFormat="1" applyFont="1" applyProtection="1"/>
    <xf numFmtId="0" fontId="8" fillId="0" borderId="0" xfId="0" quotePrefix="1" applyFont="1" applyAlignment="1" applyProtection="1">
      <alignment horizontal="left"/>
    </xf>
    <xf numFmtId="164" fontId="10" fillId="0" borderId="0" xfId="0" quotePrefix="1" applyNumberFormat="1" applyFont="1" applyProtection="1"/>
    <xf numFmtId="0" fontId="11" fillId="0" borderId="0" xfId="0" applyFont="1" applyProtection="1"/>
    <xf numFmtId="0" fontId="7" fillId="0" borderId="0" xfId="0" applyFont="1" applyProtection="1"/>
    <xf numFmtId="0" fontId="5" fillId="3" borderId="2" xfId="0" applyNumberFormat="1" applyFont="1" applyFill="1" applyBorder="1" applyProtection="1"/>
    <xf numFmtId="0" fontId="5" fillId="3" borderId="2" xfId="0" quotePrefix="1" applyNumberFormat="1" applyFont="1" applyFill="1" applyBorder="1" applyAlignment="1" applyProtection="1">
      <alignment horizontal="right"/>
    </xf>
    <xf numFmtId="0" fontId="8" fillId="0" borderId="2" xfId="0" quotePrefix="1" applyNumberFormat="1" applyFont="1" applyFill="1" applyBorder="1" applyAlignment="1" applyProtection="1">
      <alignment horizontal="left"/>
      <protection locked="0"/>
    </xf>
    <xf numFmtId="0" fontId="8" fillId="0" borderId="2" xfId="0" applyNumberFormat="1" applyFont="1" applyFill="1" applyBorder="1" applyProtection="1">
      <protection locked="0"/>
    </xf>
    <xf numFmtId="0" fontId="8" fillId="0" borderId="2" xfId="0" quotePrefix="1" applyNumberFormat="1" applyFont="1" applyFill="1" applyBorder="1" applyAlignment="1" applyProtection="1">
      <alignment horizontal="left" wrapText="1"/>
      <protection locked="0"/>
    </xf>
    <xf numFmtId="168" fontId="8" fillId="0" borderId="0" xfId="0" applyNumberFormat="1" applyFont="1" applyProtection="1"/>
    <xf numFmtId="0" fontId="8" fillId="0" borderId="0" xfId="0" applyNumberFormat="1" applyFont="1" applyAlignment="1" applyProtection="1">
      <alignment horizontal="left"/>
    </xf>
    <xf numFmtId="42" fontId="8" fillId="0" borderId="2" xfId="0" applyNumberFormat="1" applyFont="1" applyBorder="1" applyProtection="1"/>
    <xf numFmtId="42" fontId="8" fillId="0" borderId="2" xfId="0" applyNumberFormat="1" applyFont="1" applyBorder="1" applyProtection="1">
      <protection locked="0"/>
    </xf>
    <xf numFmtId="0" fontId="12" fillId="0" borderId="3" xfId="0" quotePrefix="1" applyNumberFormat="1" applyFont="1" applyFill="1" applyBorder="1" applyAlignment="1" applyProtection="1">
      <alignment horizontal="left" wrapText="1"/>
      <protection locked="0"/>
    </xf>
    <xf numFmtId="0" fontId="8" fillId="0" borderId="4" xfId="0" applyNumberFormat="1" applyFont="1" applyFill="1" applyBorder="1" applyProtection="1">
      <protection locked="0"/>
    </xf>
    <xf numFmtId="42" fontId="8" fillId="0" borderId="4" xfId="0" applyNumberFormat="1" applyFont="1" applyBorder="1" applyProtection="1">
      <protection locked="0"/>
    </xf>
    <xf numFmtId="42" fontId="8" fillId="0" borderId="4" xfId="0" applyNumberFormat="1" applyFont="1" applyBorder="1" applyProtection="1"/>
    <xf numFmtId="42" fontId="8" fillId="0" borderId="5" xfId="0" applyNumberFormat="1" applyFont="1" applyBorder="1" applyProtection="1"/>
    <xf numFmtId="0" fontId="9" fillId="2" borderId="2" xfId="0" applyNumberFormat="1" applyFont="1" applyFill="1" applyBorder="1" applyProtection="1"/>
    <xf numFmtId="42" fontId="9" fillId="2" borderId="2" xfId="0" applyNumberFormat="1" applyFont="1" applyFill="1" applyBorder="1" applyProtection="1"/>
    <xf numFmtId="164" fontId="5" fillId="3" borderId="2" xfId="0" quotePrefix="1" applyNumberFormat="1" applyFont="1" applyFill="1" applyBorder="1" applyAlignment="1" applyProtection="1">
      <alignment horizontal="left"/>
    </xf>
    <xf numFmtId="164" fontId="8" fillId="0" borderId="2" xfId="0" quotePrefix="1" applyNumberFormat="1" applyFont="1" applyFill="1" applyBorder="1" applyProtection="1">
      <protection locked="0"/>
    </xf>
    <xf numFmtId="42" fontId="8" fillId="0" borderId="2" xfId="0" quotePrefix="1" applyNumberFormat="1" applyFont="1" applyBorder="1" applyAlignment="1" applyProtection="1">
      <alignment horizontal="right"/>
      <protection locked="0"/>
    </xf>
    <xf numFmtId="164" fontId="8" fillId="0" borderId="2" xfId="0" quotePrefix="1" applyNumberFormat="1" applyFont="1" applyFill="1" applyBorder="1" applyAlignment="1" applyProtection="1">
      <alignment horizontal="left"/>
      <protection locked="0"/>
    </xf>
    <xf numFmtId="164" fontId="8" fillId="0" borderId="2" xfId="0" applyNumberFormat="1" applyFont="1" applyFill="1" applyBorder="1" applyProtection="1">
      <protection locked="0"/>
    </xf>
    <xf numFmtId="164" fontId="9" fillId="2" borderId="2" xfId="0" applyNumberFormat="1" applyFont="1" applyFill="1" applyBorder="1" applyProtection="1"/>
    <xf numFmtId="42" fontId="9" fillId="2" borderId="2" xfId="0" quotePrefix="1" applyNumberFormat="1" applyFont="1" applyFill="1" applyBorder="1" applyAlignment="1" applyProtection="1">
      <alignment horizontal="right"/>
    </xf>
    <xf numFmtId="164" fontId="8" fillId="4" borderId="2" xfId="0" applyNumberFormat="1" applyFont="1" applyFill="1" applyBorder="1" applyProtection="1"/>
    <xf numFmtId="9" fontId="8" fillId="4" borderId="2" xfId="0" quotePrefix="1" applyNumberFormat="1" applyFont="1" applyFill="1" applyBorder="1" applyAlignment="1" applyProtection="1">
      <alignment horizontal="right"/>
      <protection locked="0"/>
    </xf>
    <xf numFmtId="0" fontId="4" fillId="3" borderId="2" xfId="0" applyFont="1" applyFill="1" applyBorder="1" applyProtection="1"/>
    <xf numFmtId="42" fontId="4" fillId="3" borderId="2" xfId="0" applyNumberFormat="1" applyFont="1" applyFill="1" applyBorder="1" applyProtection="1"/>
    <xf numFmtId="42" fontId="8" fillId="0" borderId="4" xfId="0" quotePrefix="1" applyNumberFormat="1" applyFont="1" applyBorder="1" applyAlignment="1" applyProtection="1">
      <alignment horizontal="right"/>
      <protection locked="0"/>
    </xf>
    <xf numFmtId="0" fontId="15" fillId="2" borderId="0" xfId="0" quotePrefix="1" applyFont="1" applyFill="1" applyBorder="1" applyAlignment="1"/>
    <xf numFmtId="172" fontId="9" fillId="2" borderId="2" xfId="0" applyNumberFormat="1" applyFont="1" applyFill="1" applyBorder="1" applyAlignment="1" applyProtection="1"/>
    <xf numFmtId="0" fontId="9" fillId="2" borderId="3" xfId="0" quotePrefix="1" applyFont="1" applyFill="1" applyBorder="1" applyAlignment="1" applyProtection="1">
      <alignment horizontal="left"/>
    </xf>
    <xf numFmtId="0" fontId="9" fillId="2" borderId="5" xfId="0" quotePrefix="1" applyFont="1" applyFill="1" applyBorder="1" applyAlignment="1" applyProtection="1">
      <alignment horizontal="left"/>
    </xf>
    <xf numFmtId="164" fontId="9" fillId="2" borderId="3" xfId="0" applyNumberFormat="1" applyFont="1" applyFill="1" applyBorder="1" applyAlignment="1" applyProtection="1">
      <alignment horizontal="right"/>
    </xf>
    <xf numFmtId="164" fontId="9" fillId="2" borderId="5" xfId="0" applyNumberFormat="1" applyFont="1" applyFill="1" applyBorder="1" applyAlignment="1" applyProtection="1">
      <alignment horizontal="right"/>
    </xf>
    <xf numFmtId="168" fontId="8" fillId="0" borderId="0" xfId="0" quotePrefix="1" applyNumberFormat="1" applyFont="1" applyAlignment="1" applyProtection="1">
      <alignment horizontal="left"/>
    </xf>
    <xf numFmtId="0" fontId="16" fillId="0" borderId="0" xfId="0" applyFont="1" applyProtection="1"/>
    <xf numFmtId="0" fontId="16" fillId="0" borderId="0" xfId="0" applyFont="1" applyFill="1" applyBorder="1" applyProtection="1"/>
    <xf numFmtId="164" fontId="16" fillId="0" borderId="0" xfId="0" applyNumberFormat="1" applyFont="1" applyFill="1" applyBorder="1" applyProtection="1"/>
    <xf numFmtId="0" fontId="15" fillId="0" borderId="0" xfId="0" applyFont="1" applyProtection="1"/>
    <xf numFmtId="167" fontId="16" fillId="0" borderId="0" xfId="0" applyNumberFormat="1" applyFont="1" applyProtection="1"/>
    <xf numFmtId="164" fontId="17" fillId="0" borderId="0" xfId="0" applyNumberFormat="1" applyFont="1" applyProtection="1"/>
    <xf numFmtId="164" fontId="17" fillId="0" borderId="0" xfId="0" quotePrefix="1" applyNumberFormat="1" applyFont="1" applyProtection="1"/>
    <xf numFmtId="0" fontId="18" fillId="0" borderId="0" xfId="0" applyFont="1" applyProtection="1"/>
    <xf numFmtId="0" fontId="19" fillId="0" borderId="0" xfId="0" applyFont="1" applyProtection="1"/>
    <xf numFmtId="0" fontId="18" fillId="0" borderId="0" xfId="0" quotePrefix="1" applyFont="1" applyAlignment="1" applyProtection="1">
      <alignment horizontal="left"/>
    </xf>
    <xf numFmtId="0" fontId="18" fillId="0" borderId="0" xfId="0" quotePrefix="1" applyFont="1" applyProtection="1"/>
    <xf numFmtId="0" fontId="20" fillId="0" borderId="0" xfId="0" applyFont="1" applyProtection="1"/>
    <xf numFmtId="0" fontId="20" fillId="0" borderId="0" xfId="0" quotePrefix="1" applyFont="1" applyProtection="1"/>
    <xf numFmtId="0" fontId="16" fillId="0" borderId="2" xfId="0" applyNumberFormat="1" applyFont="1" applyFill="1" applyBorder="1" applyProtection="1"/>
    <xf numFmtId="42" fontId="16" fillId="0" borderId="2" xfId="0" applyNumberFormat="1" applyFont="1" applyFill="1" applyBorder="1" applyProtection="1"/>
    <xf numFmtId="0" fontId="4" fillId="3" borderId="2" xfId="0" applyNumberFormat="1" applyFont="1" applyFill="1" applyBorder="1" applyProtection="1"/>
    <xf numFmtId="0" fontId="21" fillId="5" borderId="2" xfId="0" applyFont="1" applyFill="1" applyBorder="1" applyProtection="1"/>
    <xf numFmtId="0" fontId="22" fillId="5" borderId="2" xfId="0" applyFont="1" applyFill="1" applyBorder="1" applyProtection="1"/>
    <xf numFmtId="0" fontId="16" fillId="0" borderId="2" xfId="0" applyFont="1" applyFill="1" applyBorder="1" applyProtection="1"/>
    <xf numFmtId="6" fontId="16" fillId="0" borderId="1" xfId="0" applyNumberFormat="1" applyFont="1" applyFill="1" applyBorder="1" applyProtection="1"/>
    <xf numFmtId="9" fontId="16" fillId="0" borderId="1" xfId="0" applyNumberFormat="1" applyFont="1" applyFill="1" applyBorder="1" applyProtection="1"/>
    <xf numFmtId="0" fontId="16" fillId="7" borderId="1" xfId="0" applyFont="1" applyFill="1" applyBorder="1" applyProtection="1"/>
    <xf numFmtId="42" fontId="16" fillId="8" borderId="2" xfId="0" applyNumberFormat="1" applyFont="1" applyFill="1" applyBorder="1" applyProtection="1"/>
    <xf numFmtId="0" fontId="16" fillId="8" borderId="2" xfId="0" applyFont="1" applyFill="1" applyBorder="1" applyProtection="1"/>
    <xf numFmtId="0" fontId="15" fillId="9" borderId="2" xfId="0" applyFont="1" applyFill="1" applyBorder="1" applyProtection="1"/>
    <xf numFmtId="42" fontId="15" fillId="9" borderId="2" xfId="0" applyNumberFormat="1" applyFont="1" applyFill="1" applyBorder="1" applyProtection="1"/>
    <xf numFmtId="0" fontId="15" fillId="8" borderId="2" xfId="0" applyNumberFormat="1" applyFont="1" applyFill="1" applyBorder="1" applyProtection="1"/>
    <xf numFmtId="42" fontId="15" fillId="8" borderId="2" xfId="0" applyNumberFormat="1" applyFont="1" applyFill="1" applyBorder="1" applyProtection="1"/>
    <xf numFmtId="0" fontId="16" fillId="6" borderId="2" xfId="0" applyFont="1" applyFill="1" applyBorder="1" applyProtection="1"/>
    <xf numFmtId="166" fontId="16" fillId="0" borderId="2" xfId="0" applyNumberFormat="1" applyFont="1" applyBorder="1" applyProtection="1">
      <protection locked="0"/>
    </xf>
    <xf numFmtId="0" fontId="16" fillId="6" borderId="6" xfId="0" applyFont="1" applyFill="1" applyBorder="1" applyProtection="1"/>
    <xf numFmtId="0" fontId="16" fillId="0" borderId="6" xfId="0" quotePrefix="1" applyNumberFormat="1" applyFont="1" applyBorder="1" applyAlignment="1" applyProtection="1">
      <alignment horizontal="right"/>
      <protection locked="0"/>
    </xf>
    <xf numFmtId="0" fontId="16" fillId="0" borderId="2" xfId="0" quotePrefix="1" applyNumberFormat="1" applyFont="1" applyFill="1" applyBorder="1" applyAlignment="1" applyProtection="1">
      <alignment horizontal="right"/>
    </xf>
    <xf numFmtId="0" fontId="16" fillId="0" borderId="2" xfId="0" applyFont="1" applyBorder="1" applyProtection="1"/>
    <xf numFmtId="167" fontId="16" fillId="0" borderId="2" xfId="0" applyNumberFormat="1" applyFont="1" applyBorder="1" applyProtection="1"/>
    <xf numFmtId="42" fontId="16" fillId="0" borderId="0" xfId="0" applyNumberFormat="1" applyFont="1" applyProtection="1"/>
    <xf numFmtId="0" fontId="16" fillId="0" borderId="0" xfId="0" applyFont="1" applyAlignment="1" applyProtection="1">
      <alignment horizontal="left" vertical="center"/>
    </xf>
    <xf numFmtId="0" fontId="16" fillId="0" borderId="0" xfId="0" quotePrefix="1" applyFont="1" applyAlignment="1" applyProtection="1">
      <alignment horizontal="left" vertical="center"/>
    </xf>
    <xf numFmtId="0" fontId="8" fillId="0" borderId="0" xfId="0" applyFont="1"/>
    <xf numFmtId="0" fontId="11" fillId="0" borderId="0" xfId="0" applyFont="1"/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 indent="1"/>
    </xf>
    <xf numFmtId="0" fontId="8" fillId="0" borderId="0" xfId="0" applyFont="1" applyAlignment="1">
      <alignment horizontal="left" indent="1"/>
    </xf>
    <xf numFmtId="0" fontId="8" fillId="0" borderId="0" xfId="0" quotePrefix="1" applyFont="1" applyAlignment="1">
      <alignment horizontal="left" vertical="top" wrapText="1"/>
    </xf>
    <xf numFmtId="0" fontId="23" fillId="0" borderId="0" xfId="0" applyFont="1"/>
    <xf numFmtId="164" fontId="17" fillId="0" borderId="0" xfId="0" quotePrefix="1" applyNumberFormat="1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Undiscounted Cash Flows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Summary!$C$9</c:f>
              <c:strCache>
                <c:ptCount val="1"/>
                <c:pt idx="0">
                  <c:v>Costs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Summary!$D$8:$O$8</c:f>
              <c:numCache>
                <c:formatCode>General</c:formatCode>
                <c:ptCount val="12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</c:numCache>
            </c:numRef>
          </c:cat>
          <c:val>
            <c:numRef>
              <c:f>Summary!$D$9:$O$9</c:f>
              <c:numCache>
                <c:formatCode>_("$"* #,##0_);_("$"* \(#,##0\);_("$"* "-"_);_(@_)</c:formatCode>
                <c:ptCount val="12"/>
                <c:pt idx="0">
                  <c:v>-8900</c:v>
                </c:pt>
                <c:pt idx="1">
                  <c:v>-7700</c:v>
                </c:pt>
                <c:pt idx="2">
                  <c:v>-21400</c:v>
                </c:pt>
                <c:pt idx="3">
                  <c:v>-11300</c:v>
                </c:pt>
                <c:pt idx="4">
                  <c:v>-11800</c:v>
                </c:pt>
                <c:pt idx="5">
                  <c:v>-11800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5-41E8-981F-BF3D2E1D12AE}"/>
            </c:ext>
          </c:extLst>
        </c:ser>
        <c:ser>
          <c:idx val="1"/>
          <c:order val="1"/>
          <c:tx>
            <c:strRef>
              <c:f>Summary!$C$10</c:f>
              <c:strCache>
                <c:ptCount val="1"/>
                <c:pt idx="0">
                  <c:v>Benefits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Summary!$D$8:$O$8</c:f>
              <c:numCache>
                <c:formatCode>General</c:formatCode>
                <c:ptCount val="12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</c:numCache>
            </c:numRef>
          </c:cat>
          <c:val>
            <c:numRef>
              <c:f>Summary!$D$10:$O$10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6500</c:v>
                </c:pt>
                <c:pt idx="3">
                  <c:v>10250</c:v>
                </c:pt>
                <c:pt idx="4">
                  <c:v>11500</c:v>
                </c:pt>
                <c:pt idx="5">
                  <c:v>13700</c:v>
                </c:pt>
                <c:pt idx="6">
                  <c:v>15200</c:v>
                </c:pt>
                <c:pt idx="7">
                  <c:v>17200</c:v>
                </c:pt>
                <c:pt idx="8">
                  <c:v>19000</c:v>
                </c:pt>
                <c:pt idx="9">
                  <c:v>22000</c:v>
                </c:pt>
                <c:pt idx="10">
                  <c:v>23660</c:v>
                </c:pt>
                <c:pt idx="11">
                  <c:v>23660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E5-41E8-981F-BF3D2E1D1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9057968"/>
        <c:axId val="589059888"/>
      </c:barChart>
      <c:catAx>
        <c:axId val="589057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Fiscal</a:t>
                </a:r>
                <a:r>
                  <a:rPr lang="en-US" baseline="0"/>
                  <a:t> Year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59888"/>
        <c:crosses val="autoZero"/>
        <c:auto val="1"/>
        <c:lblAlgn val="ctr"/>
        <c:lblOffset val="100"/>
        <c:noMultiLvlLbl val="0"/>
      </c:catAx>
      <c:valAx>
        <c:axId val="589059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  <a:r>
                  <a:rPr lang="en-US" baseline="0"/>
                  <a:t> and Benefits in Current Year Dollars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5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60000"/>
        <a:lumOff val="40000"/>
        <a:alpha val="2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Discounted Cash Flows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122975073975625"/>
          <c:y val="0.24460716362550489"/>
          <c:w val="0.79541568450440514"/>
          <c:h val="0.515698995709368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Summary!$C$9</c:f>
              <c:strCache>
                <c:ptCount val="1"/>
                <c:pt idx="0">
                  <c:v>Costs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Summary!$D$8:$O$8</c:f>
              <c:numCache>
                <c:formatCode>General</c:formatCode>
                <c:ptCount val="12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</c:numCache>
            </c:numRef>
          </c:cat>
          <c:val>
            <c:numRef>
              <c:f>Summary!$D$9:$O$9</c:f>
              <c:numCache>
                <c:formatCode>_("$"* #,##0_);_("$"* \(#,##0\);_("$"* "-"_);_(@_)</c:formatCode>
                <c:ptCount val="12"/>
                <c:pt idx="0">
                  <c:v>-8900</c:v>
                </c:pt>
                <c:pt idx="1">
                  <c:v>-7700</c:v>
                </c:pt>
                <c:pt idx="2">
                  <c:v>-21400</c:v>
                </c:pt>
                <c:pt idx="3">
                  <c:v>-11300</c:v>
                </c:pt>
                <c:pt idx="4">
                  <c:v>-11800</c:v>
                </c:pt>
                <c:pt idx="5">
                  <c:v>-11800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5-414D-B590-B6989FACA9E2}"/>
            </c:ext>
          </c:extLst>
        </c:ser>
        <c:ser>
          <c:idx val="1"/>
          <c:order val="1"/>
          <c:tx>
            <c:strRef>
              <c:f>Summary!$C$10</c:f>
              <c:strCache>
                <c:ptCount val="1"/>
                <c:pt idx="0">
                  <c:v>Benefits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Summary!$D$8:$O$8</c:f>
              <c:numCache>
                <c:formatCode>General</c:formatCode>
                <c:ptCount val="12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</c:numCache>
            </c:numRef>
          </c:cat>
          <c:val>
            <c:numRef>
              <c:f>Summary!$D$10:$O$10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6500</c:v>
                </c:pt>
                <c:pt idx="3">
                  <c:v>10250</c:v>
                </c:pt>
                <c:pt idx="4">
                  <c:v>11500</c:v>
                </c:pt>
                <c:pt idx="5">
                  <c:v>13700</c:v>
                </c:pt>
                <c:pt idx="6">
                  <c:v>15200</c:v>
                </c:pt>
                <c:pt idx="7">
                  <c:v>17200</c:v>
                </c:pt>
                <c:pt idx="8">
                  <c:v>19000</c:v>
                </c:pt>
                <c:pt idx="9">
                  <c:v>22000</c:v>
                </c:pt>
                <c:pt idx="10">
                  <c:v>23660</c:v>
                </c:pt>
                <c:pt idx="11">
                  <c:v>23660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5-414D-B590-B6989FACA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9057968"/>
        <c:axId val="589059888"/>
      </c:barChart>
      <c:catAx>
        <c:axId val="589057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Fiscal</a:t>
                </a:r>
                <a:r>
                  <a:rPr lang="en-US" baseline="0"/>
                  <a:t> Year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59888"/>
        <c:crosses val="autoZero"/>
        <c:auto val="1"/>
        <c:lblAlgn val="ctr"/>
        <c:lblOffset val="100"/>
        <c:noMultiLvlLbl val="0"/>
      </c:catAx>
      <c:valAx>
        <c:axId val="589059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  <a:r>
                  <a:rPr lang="en-US" baseline="0"/>
                  <a:t> and Benefits in Current Year Dollars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05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60000"/>
        <a:lumOff val="40000"/>
        <a:alpha val="1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Dicounted Payback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Summary!$C$23</c:f>
              <c:strCache>
                <c:ptCount val="1"/>
                <c:pt idx="0">
                  <c:v>Cumulative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Summary!$D$19:$O$19</c:f>
              <c:numCache>
                <c:formatCode>General</c:formatCode>
                <c:ptCount val="12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</c:numCache>
            </c:numRef>
          </c:cat>
          <c:val>
            <c:numRef>
              <c:f>Summary!$D$23:$O$23</c:f>
              <c:numCache>
                <c:formatCode>_("$"* #,##0_);_("$"* \(#,##0\);_("$"* "-"_);_(@_)</c:formatCode>
                <c:ptCount val="12"/>
                <c:pt idx="0">
                  <c:v>-7265.0511043285815</c:v>
                </c:pt>
                <c:pt idx="1">
                  <c:v>-13139.344237094527</c:v>
                </c:pt>
                <c:pt idx="2">
                  <c:v>-23762.838311401185</c:v>
                </c:pt>
                <c:pt idx="3">
                  <c:v>-24462.497646408523</c:v>
                </c:pt>
                <c:pt idx="4">
                  <c:v>-24649.322568973901</c:v>
                </c:pt>
                <c:pt idx="5">
                  <c:v>-23543.505270300328</c:v>
                </c:pt>
                <c:pt idx="6">
                  <c:v>-15275.712383021277</c:v>
                </c:pt>
                <c:pt idx="7">
                  <c:v>-6532.1045583041305</c:v>
                </c:pt>
                <c:pt idx="8">
                  <c:v>2494.6585730600164</c:v>
                </c:pt>
                <c:pt idx="9">
                  <c:v>12262.921676356193</c:v>
                </c:pt>
                <c:pt idx="10">
                  <c:v>22080.980513398994</c:v>
                </c:pt>
                <c:pt idx="11">
                  <c:v>31256.736435868901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69-41DB-B6B0-7750E426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5857120"/>
        <c:axId val="595856640"/>
      </c:lineChart>
      <c:catAx>
        <c:axId val="595857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Fiscal</a:t>
                </a:r>
                <a:r>
                  <a:rPr lang="en-US" sz="1200" baseline="0"/>
                  <a:t> year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856640"/>
        <c:crosses val="autoZero"/>
        <c:auto val="1"/>
        <c:lblAlgn val="ctr"/>
        <c:lblOffset val="100"/>
        <c:noMultiLvlLbl val="0"/>
      </c:catAx>
      <c:valAx>
        <c:axId val="59585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Base</a:t>
                </a:r>
                <a:r>
                  <a:rPr lang="en-US" sz="1200" baseline="0"/>
                  <a:t> Year Dollars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85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2</xdr:col>
      <xdr:colOff>1181099</xdr:colOff>
      <xdr:row>6</xdr:row>
      <xdr:rowOff>66674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F3A7E4-850D-B8BC-FF5F-6DBB9861D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123825"/>
          <a:ext cx="1181099" cy="11810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23</xdr:row>
      <xdr:rowOff>114300</xdr:rowOff>
    </xdr:from>
    <xdr:to>
      <xdr:col>4</xdr:col>
      <xdr:colOff>457200</xdr:colOff>
      <xdr:row>26</xdr:row>
      <xdr:rowOff>114300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25093A8E-8F49-F49E-179F-4C51E0B14BB8}"/>
            </a:ext>
          </a:extLst>
        </xdr:cNvPr>
        <xdr:cNvSpPr/>
      </xdr:nvSpPr>
      <xdr:spPr bwMode="auto">
        <a:xfrm>
          <a:off x="2771775" y="4924425"/>
          <a:ext cx="295275" cy="628650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0</xdr:row>
      <xdr:rowOff>104775</xdr:rowOff>
    </xdr:from>
    <xdr:to>
      <xdr:col>15</xdr:col>
      <xdr:colOff>323850</xdr:colOff>
      <xdr:row>22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B19917-9192-4091-A4B2-4AA851C28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180975</xdr:colOff>
      <xdr:row>23</xdr:row>
      <xdr:rowOff>133349</xdr:rowOff>
    </xdr:from>
    <xdr:to>
      <xdr:col>15</xdr:col>
      <xdr:colOff>333375</xdr:colOff>
      <xdr:row>45</xdr:row>
      <xdr:rowOff>137159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8632CC-0FD9-49BD-BB69-F32DB63C72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180975</xdr:colOff>
      <xdr:row>47</xdr:row>
      <xdr:rowOff>38099</xdr:rowOff>
    </xdr:from>
    <xdr:to>
      <xdr:col>15</xdr:col>
      <xdr:colOff>333375</xdr:colOff>
      <xdr:row>69</xdr:row>
      <xdr:rowOff>41909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3E6B07-6EE2-49A1-84EA-25FE0B540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46654-B76F-4AD6-908F-03CAA35AB08E}">
  <sheetPr codeName="Sheet1">
    <pageSetUpPr fitToPage="1"/>
  </sheetPr>
  <dimension ref="B1:P59"/>
  <sheetViews>
    <sheetView showGridLines="0" workbookViewId="0">
      <selection activeCell="G21" sqref="G21"/>
    </sheetView>
  </sheetViews>
  <sheetFormatPr defaultRowHeight="16.5" x14ac:dyDescent="0.3"/>
  <cols>
    <col min="1" max="1" width="2.28515625" style="2" customWidth="1"/>
    <col min="2" max="2" width="2.42578125" style="3" customWidth="1"/>
    <col min="3" max="3" width="26" style="3" customWidth="1"/>
    <col min="4" max="4" width="18.85546875" style="3" customWidth="1"/>
    <col min="5" max="5" width="12.140625" style="3" customWidth="1"/>
    <col min="6" max="6" width="11.42578125" style="3" customWidth="1"/>
    <col min="7" max="7" width="12.28515625" style="3" customWidth="1"/>
    <col min="8" max="9" width="11.140625" style="2" bestFit="1" customWidth="1"/>
    <col min="10" max="10" width="11.28515625" style="2" bestFit="1" customWidth="1"/>
    <col min="11" max="14" width="9.42578125" style="2" bestFit="1" customWidth="1"/>
    <col min="15" max="16" width="9.28515625" style="2" bestFit="1" customWidth="1"/>
    <col min="17" max="16384" width="9.140625" style="2"/>
  </cols>
  <sheetData>
    <row r="1" spans="3:16" ht="10.5" customHeight="1" x14ac:dyDescent="0.3"/>
    <row r="2" spans="3:16" ht="21" customHeight="1" x14ac:dyDescent="0.45">
      <c r="D2" s="11" t="s">
        <v>14</v>
      </c>
    </row>
    <row r="3" spans="3:16" x14ac:dyDescent="0.3">
      <c r="D3" s="17" t="s">
        <v>45</v>
      </c>
      <c r="E3" s="3" t="s">
        <v>49</v>
      </c>
    </row>
    <row r="4" spans="3:16" x14ac:dyDescent="0.3">
      <c r="D4" s="17" t="s">
        <v>46</v>
      </c>
      <c r="E4" s="3" t="s">
        <v>49</v>
      </c>
    </row>
    <row r="5" spans="3:16" x14ac:dyDescent="0.3">
      <c r="D5" s="17" t="s">
        <v>47</v>
      </c>
      <c r="E5" s="18">
        <v>2024</v>
      </c>
    </row>
    <row r="6" spans="3:16" x14ac:dyDescent="0.3">
      <c r="D6" s="17" t="s">
        <v>48</v>
      </c>
      <c r="E6" s="3" t="s">
        <v>49</v>
      </c>
    </row>
    <row r="7" spans="3:16" ht="30.75" customHeight="1" x14ac:dyDescent="0.3">
      <c r="E7" s="3" t="s">
        <v>1</v>
      </c>
    </row>
    <row r="8" spans="3:16" ht="16.5" customHeight="1" x14ac:dyDescent="0.3">
      <c r="C8" s="12" t="s">
        <v>26</v>
      </c>
      <c r="D8" s="12" t="s">
        <v>33</v>
      </c>
      <c r="E8" s="13">
        <f>E5</f>
        <v>2024</v>
      </c>
      <c r="F8" s="13">
        <f>E8+1</f>
        <v>2025</v>
      </c>
      <c r="G8" s="13">
        <f t="shared" ref="G8:N8" si="0">F8+1</f>
        <v>2026</v>
      </c>
      <c r="H8" s="13">
        <f t="shared" si="0"/>
        <v>2027</v>
      </c>
      <c r="I8" s="13">
        <f t="shared" si="0"/>
        <v>2028</v>
      </c>
      <c r="J8" s="13">
        <f t="shared" si="0"/>
        <v>2029</v>
      </c>
      <c r="K8" s="13">
        <f t="shared" si="0"/>
        <v>2030</v>
      </c>
      <c r="L8" s="13">
        <f t="shared" si="0"/>
        <v>2031</v>
      </c>
      <c r="M8" s="13">
        <f t="shared" si="0"/>
        <v>2032</v>
      </c>
      <c r="N8" s="13">
        <f t="shared" si="0"/>
        <v>2033</v>
      </c>
      <c r="O8" s="13">
        <f t="shared" ref="O8" si="1">N8+1</f>
        <v>2034</v>
      </c>
      <c r="P8" s="13">
        <f t="shared" ref="P8" si="2">O8+1</f>
        <v>2035</v>
      </c>
    </row>
    <row r="9" spans="3:16" ht="16.5" customHeight="1" x14ac:dyDescent="0.3">
      <c r="C9" s="14" t="s">
        <v>27</v>
      </c>
      <c r="D9" s="15" t="s">
        <v>34</v>
      </c>
      <c r="E9" s="19">
        <v>3000</v>
      </c>
      <c r="F9" s="19">
        <v>2500</v>
      </c>
      <c r="G9" s="19">
        <v>2500</v>
      </c>
      <c r="H9" s="19"/>
      <c r="I9" s="19"/>
      <c r="J9" s="19"/>
      <c r="K9" s="20"/>
      <c r="L9" s="20"/>
      <c r="M9" s="20"/>
      <c r="N9" s="20"/>
      <c r="O9" s="19"/>
      <c r="P9" s="19"/>
    </row>
    <row r="10" spans="3:16" ht="16.5" customHeight="1" x14ac:dyDescent="0.3">
      <c r="C10" s="14" t="s">
        <v>28</v>
      </c>
      <c r="D10" s="15" t="s">
        <v>35</v>
      </c>
      <c r="E10" s="19"/>
      <c r="F10" s="19"/>
      <c r="G10" s="19">
        <v>2000</v>
      </c>
      <c r="H10" s="19">
        <v>1500</v>
      </c>
      <c r="I10" s="19">
        <v>1500</v>
      </c>
      <c r="J10" s="19">
        <v>1500</v>
      </c>
      <c r="K10" s="20"/>
      <c r="L10" s="20"/>
      <c r="M10" s="20"/>
      <c r="N10" s="20"/>
      <c r="O10" s="19"/>
      <c r="P10" s="19"/>
    </row>
    <row r="11" spans="3:16" ht="16.5" customHeight="1" x14ac:dyDescent="0.3">
      <c r="C11" s="14" t="s">
        <v>29</v>
      </c>
      <c r="D11" s="15" t="s">
        <v>36</v>
      </c>
      <c r="E11" s="20">
        <v>1000</v>
      </c>
      <c r="F11" s="20">
        <v>1200</v>
      </c>
      <c r="G11" s="19">
        <v>3000</v>
      </c>
      <c r="H11" s="19">
        <v>2500</v>
      </c>
      <c r="I11" s="19">
        <v>2500</v>
      </c>
      <c r="J11" s="19">
        <v>2500</v>
      </c>
      <c r="K11" s="20"/>
      <c r="L11" s="20"/>
      <c r="M11" s="20"/>
      <c r="N11" s="20"/>
      <c r="O11" s="19"/>
      <c r="P11" s="19"/>
    </row>
    <row r="12" spans="3:16" ht="16.5" customHeight="1" x14ac:dyDescent="0.3">
      <c r="C12" s="14" t="s">
        <v>30</v>
      </c>
      <c r="D12" s="15" t="s">
        <v>37</v>
      </c>
      <c r="E12" s="20"/>
      <c r="F12" s="20"/>
      <c r="G12" s="19">
        <v>4000</v>
      </c>
      <c r="H12" s="19">
        <v>4500</v>
      </c>
      <c r="I12" s="19">
        <v>5000</v>
      </c>
      <c r="J12" s="19">
        <v>5000</v>
      </c>
      <c r="K12" s="20"/>
      <c r="L12" s="20"/>
      <c r="M12" s="20"/>
      <c r="N12" s="20"/>
      <c r="O12" s="19"/>
      <c r="P12" s="19"/>
    </row>
    <row r="13" spans="3:16" ht="16.5" customHeight="1" x14ac:dyDescent="0.3">
      <c r="C13" s="14" t="s">
        <v>31</v>
      </c>
      <c r="D13" s="15" t="s">
        <v>38</v>
      </c>
      <c r="E13" s="20"/>
      <c r="F13" s="20"/>
      <c r="G13" s="19">
        <v>1500</v>
      </c>
      <c r="H13" s="19">
        <v>1500</v>
      </c>
      <c r="I13" s="19">
        <v>1500</v>
      </c>
      <c r="J13" s="19">
        <v>1500</v>
      </c>
      <c r="K13" s="20"/>
      <c r="L13" s="20"/>
      <c r="M13" s="20"/>
      <c r="N13" s="20"/>
      <c r="O13" s="19"/>
      <c r="P13" s="19"/>
    </row>
    <row r="14" spans="3:16" ht="16.5" customHeight="1" x14ac:dyDescent="0.3">
      <c r="C14" s="16" t="s">
        <v>32</v>
      </c>
      <c r="D14" s="15" t="s">
        <v>39</v>
      </c>
      <c r="E14" s="20">
        <v>4000</v>
      </c>
      <c r="F14" s="20">
        <v>4000</v>
      </c>
      <c r="G14" s="19">
        <v>4000</v>
      </c>
      <c r="H14" s="19">
        <v>1300</v>
      </c>
      <c r="I14" s="19">
        <v>1300</v>
      </c>
      <c r="J14" s="19">
        <v>1300</v>
      </c>
      <c r="K14" s="20"/>
      <c r="L14" s="20"/>
      <c r="M14" s="20"/>
      <c r="N14" s="20"/>
      <c r="O14" s="19"/>
      <c r="P14" s="19"/>
    </row>
    <row r="15" spans="3:16" ht="16.5" customHeight="1" x14ac:dyDescent="0.3">
      <c r="C15" s="14" t="s">
        <v>41</v>
      </c>
      <c r="D15" s="15" t="s">
        <v>43</v>
      </c>
      <c r="E15" s="20">
        <v>500</v>
      </c>
      <c r="F15" s="20"/>
      <c r="G15" s="19">
        <v>2000</v>
      </c>
      <c r="H15" s="19"/>
      <c r="I15" s="19"/>
      <c r="J15" s="19"/>
      <c r="K15" s="20"/>
      <c r="L15" s="20"/>
      <c r="M15" s="20"/>
      <c r="N15" s="20"/>
      <c r="O15" s="19"/>
      <c r="P15" s="19"/>
    </row>
    <row r="16" spans="3:16" ht="16.5" customHeight="1" x14ac:dyDescent="0.3">
      <c r="C16" s="16" t="s">
        <v>42</v>
      </c>
      <c r="D16" s="15" t="s">
        <v>44</v>
      </c>
      <c r="E16" s="20">
        <v>400</v>
      </c>
      <c r="F16" s="20"/>
      <c r="G16" s="19">
        <v>2400</v>
      </c>
      <c r="H16" s="19"/>
      <c r="I16" s="19"/>
      <c r="J16" s="19"/>
      <c r="K16" s="20"/>
      <c r="L16" s="20"/>
      <c r="M16" s="20"/>
      <c r="N16" s="20"/>
      <c r="O16" s="19"/>
      <c r="P16" s="19"/>
    </row>
    <row r="17" spans="2:16" ht="13.5" customHeight="1" x14ac:dyDescent="0.3">
      <c r="C17" s="21" t="s">
        <v>50</v>
      </c>
      <c r="D17" s="22"/>
      <c r="E17" s="23"/>
      <c r="F17" s="23"/>
      <c r="G17" s="24"/>
      <c r="H17" s="24"/>
      <c r="I17" s="24"/>
      <c r="J17" s="24"/>
      <c r="K17" s="23"/>
      <c r="L17" s="23"/>
      <c r="M17" s="23"/>
      <c r="N17" s="23"/>
      <c r="O17" s="24"/>
      <c r="P17" s="25"/>
    </row>
    <row r="18" spans="2:16" x14ac:dyDescent="0.3">
      <c r="C18" s="26" t="s">
        <v>40</v>
      </c>
      <c r="D18" s="26"/>
      <c r="E18" s="27">
        <f>SUM(E9:E17)</f>
        <v>8900</v>
      </c>
      <c r="F18" s="27">
        <f t="shared" ref="F18:P18" si="3">SUM(F9:F17)</f>
        <v>7700</v>
      </c>
      <c r="G18" s="27">
        <f t="shared" si="3"/>
        <v>21400</v>
      </c>
      <c r="H18" s="27">
        <f t="shared" si="3"/>
        <v>11300</v>
      </c>
      <c r="I18" s="27">
        <f t="shared" si="3"/>
        <v>11800</v>
      </c>
      <c r="J18" s="27">
        <f t="shared" si="3"/>
        <v>11800</v>
      </c>
      <c r="K18" s="27">
        <f t="shared" si="3"/>
        <v>0</v>
      </c>
      <c r="L18" s="27">
        <f t="shared" si="3"/>
        <v>0</v>
      </c>
      <c r="M18" s="27">
        <f t="shared" si="3"/>
        <v>0</v>
      </c>
      <c r="N18" s="27">
        <f t="shared" si="3"/>
        <v>0</v>
      </c>
      <c r="O18" s="27">
        <f t="shared" si="3"/>
        <v>0</v>
      </c>
      <c r="P18" s="27">
        <f t="shared" si="3"/>
        <v>0</v>
      </c>
    </row>
    <row r="19" spans="2:16" x14ac:dyDescent="0.3"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6" x14ac:dyDescent="0.3">
      <c r="C20" s="40" t="s">
        <v>58</v>
      </c>
      <c r="D20" s="41">
        <f>SUM(E18:P18)</f>
        <v>72900</v>
      </c>
      <c r="H20" s="3"/>
      <c r="I20" s="3"/>
    </row>
    <row r="26" spans="2:16" x14ac:dyDescent="0.3">
      <c r="B26" s="7"/>
      <c r="C26" s="4"/>
    </row>
    <row r="28" spans="2:16" x14ac:dyDescent="0.3">
      <c r="B28" s="2"/>
      <c r="C28" s="2"/>
    </row>
    <row r="29" spans="2:16" x14ac:dyDescent="0.3">
      <c r="B29" s="2"/>
      <c r="C29" s="8"/>
    </row>
    <row r="30" spans="2:16" x14ac:dyDescent="0.3">
      <c r="B30" s="2"/>
      <c r="C30" s="2"/>
    </row>
    <row r="31" spans="2:16" x14ac:dyDescent="0.3">
      <c r="B31" s="2"/>
      <c r="C31" s="8"/>
    </row>
    <row r="32" spans="2:16" x14ac:dyDescent="0.3">
      <c r="B32" s="2"/>
      <c r="C32" s="8"/>
    </row>
    <row r="33" spans="2:3" x14ac:dyDescent="0.3">
      <c r="B33" s="2"/>
      <c r="C33" s="2"/>
    </row>
    <row r="34" spans="2:3" x14ac:dyDescent="0.3">
      <c r="B34" s="2"/>
      <c r="C34" s="8"/>
    </row>
    <row r="35" spans="2:3" x14ac:dyDescent="0.3">
      <c r="B35" s="2"/>
      <c r="C35" s="8"/>
    </row>
    <row r="36" spans="2:3" x14ac:dyDescent="0.3">
      <c r="B36" s="2"/>
      <c r="C36" s="2"/>
    </row>
    <row r="37" spans="2:3" x14ac:dyDescent="0.3">
      <c r="B37" s="2"/>
      <c r="C37" s="2"/>
    </row>
    <row r="38" spans="2:3" x14ac:dyDescent="0.3">
      <c r="B38" s="2"/>
      <c r="C38" s="2"/>
    </row>
    <row r="39" spans="2:3" x14ac:dyDescent="0.3">
      <c r="B39" s="2"/>
      <c r="C39" s="2"/>
    </row>
    <row r="40" spans="2:3" x14ac:dyDescent="0.3">
      <c r="B40" s="2"/>
      <c r="C40" s="2"/>
    </row>
    <row r="48" spans="2:3" x14ac:dyDescent="0.3">
      <c r="C48" s="7" t="s">
        <v>20</v>
      </c>
    </row>
    <row r="49" spans="3:3" x14ac:dyDescent="0.3">
      <c r="C49" s="7"/>
    </row>
    <row r="50" spans="3:3" x14ac:dyDescent="0.3">
      <c r="C50" s="7" t="s">
        <v>16</v>
      </c>
    </row>
    <row r="51" spans="3:3" x14ac:dyDescent="0.3">
      <c r="C51" s="9"/>
    </row>
    <row r="52" spans="3:3" x14ac:dyDescent="0.3">
      <c r="C52" s="9"/>
    </row>
    <row r="53" spans="3:3" x14ac:dyDescent="0.3">
      <c r="C53" s="7" t="s">
        <v>17</v>
      </c>
    </row>
    <row r="54" spans="3:3" x14ac:dyDescent="0.3">
      <c r="C54" s="9" t="s">
        <v>18</v>
      </c>
    </row>
    <row r="55" spans="3:3" x14ac:dyDescent="0.3">
      <c r="C55" s="9"/>
    </row>
    <row r="56" spans="3:3" x14ac:dyDescent="0.3">
      <c r="C56" s="7" t="s">
        <v>22</v>
      </c>
    </row>
    <row r="57" spans="3:3" x14ac:dyDescent="0.3">
      <c r="C57" s="7" t="s">
        <v>24</v>
      </c>
    </row>
    <row r="58" spans="3:3" x14ac:dyDescent="0.3">
      <c r="C58" s="7"/>
    </row>
    <row r="59" spans="3:3" x14ac:dyDescent="0.3">
      <c r="C59" s="7" t="s">
        <v>21</v>
      </c>
    </row>
  </sheetData>
  <phoneticPr fontId="3" type="noConversion"/>
  <printOptions gridLines="1"/>
  <pageMargins left="0.75" right="0.75" top="3.12" bottom="1" header="2.14" footer="0.5"/>
  <pageSetup scale="32" orientation="landscape" r:id="rId1"/>
  <headerFooter alignWithMargins="0">
    <oddHeader>&amp;C&amp;A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C3E25-78CE-48C4-8112-FD5B688E17A7}">
  <sheetPr codeName="Sheet2">
    <pageSetUpPr fitToPage="1"/>
  </sheetPr>
  <dimension ref="C2:O19"/>
  <sheetViews>
    <sheetView showGridLines="0" topLeftCell="A4" workbookViewId="0">
      <selection activeCell="D23" sqref="D23"/>
    </sheetView>
  </sheetViews>
  <sheetFormatPr defaultRowHeight="14.25" x14ac:dyDescent="0.25"/>
  <cols>
    <col min="1" max="2" width="2.28515625" style="1" customWidth="1"/>
    <col min="3" max="3" width="25.140625" style="1" customWidth="1"/>
    <col min="4" max="4" width="11.42578125" style="1" customWidth="1"/>
    <col min="5" max="5" width="9.140625" style="1" bestFit="1" customWidth="1"/>
    <col min="6" max="6" width="10" style="1" bestFit="1" customWidth="1"/>
    <col min="7" max="15" width="11.28515625" style="1" bestFit="1" customWidth="1"/>
    <col min="16" max="16384" width="9.140625" style="1"/>
  </cols>
  <sheetData>
    <row r="2" spans="3:15" ht="26.25" x14ac:dyDescent="0.45">
      <c r="C2" s="11" t="str">
        <f>Costs!D2</f>
        <v>Cost Benefit Analysis Template</v>
      </c>
    </row>
    <row r="3" spans="3:15" ht="16.5" x14ac:dyDescent="0.3">
      <c r="C3" s="17" t="str">
        <f>Costs!D3</f>
        <v>Project Manager</v>
      </c>
      <c r="D3" s="3" t="str">
        <f>Costs!E3</f>
        <v>[Name]</v>
      </c>
      <c r="E3" s="3"/>
    </row>
    <row r="4" spans="3:15" ht="16.5" x14ac:dyDescent="0.3">
      <c r="C4" s="17" t="str">
        <f>Costs!D4</f>
        <v>Project Name</v>
      </c>
      <c r="D4" s="3" t="str">
        <f>Costs!E4</f>
        <v>[Name]</v>
      </c>
      <c r="E4" s="3"/>
    </row>
    <row r="5" spans="3:15" ht="16.5" x14ac:dyDescent="0.3">
      <c r="C5" s="17" t="s">
        <v>48</v>
      </c>
      <c r="D5" s="3" t="str">
        <f>Costs!E6</f>
        <v>[Name]</v>
      </c>
      <c r="E5" s="18"/>
    </row>
    <row r="6" spans="3:15" ht="16.5" x14ac:dyDescent="0.3">
      <c r="E6" s="18"/>
    </row>
    <row r="7" spans="3:15" x14ac:dyDescent="0.25">
      <c r="D7" s="1" t="s">
        <v>1</v>
      </c>
    </row>
    <row r="8" spans="3:15" ht="16.5" customHeight="1" x14ac:dyDescent="0.3">
      <c r="C8" s="28" t="s">
        <v>51</v>
      </c>
      <c r="D8" s="13">
        <f>Costs!E8</f>
        <v>2024</v>
      </c>
      <c r="E8" s="13">
        <f>D8+1</f>
        <v>2025</v>
      </c>
      <c r="F8" s="13">
        <f t="shared" ref="F8:M8" si="0">E8+1</f>
        <v>2026</v>
      </c>
      <c r="G8" s="13">
        <f t="shared" si="0"/>
        <v>2027</v>
      </c>
      <c r="H8" s="13">
        <f t="shared" si="0"/>
        <v>2028</v>
      </c>
      <c r="I8" s="13">
        <f t="shared" si="0"/>
        <v>2029</v>
      </c>
      <c r="J8" s="13">
        <f t="shared" si="0"/>
        <v>2030</v>
      </c>
      <c r="K8" s="13">
        <f t="shared" si="0"/>
        <v>2031</v>
      </c>
      <c r="L8" s="13">
        <f t="shared" si="0"/>
        <v>2032</v>
      </c>
      <c r="M8" s="13">
        <f t="shared" si="0"/>
        <v>2033</v>
      </c>
      <c r="N8" s="13">
        <f t="shared" ref="N8" si="1">M8+1</f>
        <v>2034</v>
      </c>
      <c r="O8" s="13">
        <f t="shared" ref="O8" si="2">N8+1</f>
        <v>2035</v>
      </c>
    </row>
    <row r="9" spans="3:15" ht="16.5" customHeight="1" x14ac:dyDescent="0.3">
      <c r="C9" s="29" t="s">
        <v>52</v>
      </c>
      <c r="D9" s="30"/>
      <c r="E9" s="30"/>
      <c r="F9" s="19">
        <v>5000</v>
      </c>
      <c r="G9" s="19">
        <v>5250</v>
      </c>
      <c r="H9" s="19">
        <v>5500</v>
      </c>
      <c r="I9" s="19">
        <v>6000</v>
      </c>
      <c r="J9" s="19">
        <v>6500</v>
      </c>
      <c r="K9" s="19">
        <v>7000</v>
      </c>
      <c r="L9" s="19">
        <v>8000</v>
      </c>
      <c r="M9" s="19">
        <v>10000</v>
      </c>
      <c r="N9" s="19">
        <v>11000</v>
      </c>
      <c r="O9" s="19">
        <v>11000</v>
      </c>
    </row>
    <row r="10" spans="3:15" ht="16.5" customHeight="1" x14ac:dyDescent="0.3">
      <c r="C10" s="31" t="s">
        <v>53</v>
      </c>
      <c r="D10" s="30"/>
      <c r="E10" s="30"/>
      <c r="F10" s="19"/>
      <c r="G10" s="19">
        <v>2500</v>
      </c>
      <c r="H10" s="19">
        <v>3500</v>
      </c>
      <c r="I10" s="19">
        <v>5000</v>
      </c>
      <c r="J10" s="19">
        <v>6000</v>
      </c>
      <c r="K10" s="19">
        <v>7500</v>
      </c>
      <c r="L10" s="19">
        <v>8000</v>
      </c>
      <c r="M10" s="19">
        <v>9000</v>
      </c>
      <c r="N10" s="19">
        <v>9010</v>
      </c>
      <c r="O10" s="19">
        <v>9010</v>
      </c>
    </row>
    <row r="11" spans="3:15" ht="16.5" customHeight="1" x14ac:dyDescent="0.3">
      <c r="C11" s="32" t="s">
        <v>54</v>
      </c>
      <c r="D11" s="30"/>
      <c r="E11" s="30"/>
      <c r="F11" s="19"/>
      <c r="G11" s="19">
        <v>1000</v>
      </c>
      <c r="H11" s="19">
        <v>1000</v>
      </c>
      <c r="I11" s="19">
        <v>1000</v>
      </c>
      <c r="J11" s="19">
        <v>1000</v>
      </c>
      <c r="K11" s="19">
        <v>1000</v>
      </c>
      <c r="L11" s="19">
        <v>1000</v>
      </c>
      <c r="M11" s="19">
        <v>1000</v>
      </c>
      <c r="N11" s="19">
        <v>1100</v>
      </c>
      <c r="O11" s="19">
        <v>1100</v>
      </c>
    </row>
    <row r="12" spans="3:15" ht="16.5" customHeight="1" x14ac:dyDescent="0.3">
      <c r="C12" s="29" t="s">
        <v>55</v>
      </c>
      <c r="D12" s="30"/>
      <c r="E12" s="30"/>
      <c r="F12" s="19">
        <v>500</v>
      </c>
      <c r="G12" s="19">
        <v>500</v>
      </c>
      <c r="H12" s="19">
        <v>500</v>
      </c>
      <c r="I12" s="19">
        <v>500</v>
      </c>
      <c r="J12" s="19">
        <v>500</v>
      </c>
      <c r="K12" s="19">
        <v>500</v>
      </c>
      <c r="L12" s="19">
        <v>500</v>
      </c>
      <c r="M12" s="19">
        <v>500</v>
      </c>
      <c r="N12" s="19">
        <v>550</v>
      </c>
      <c r="O12" s="19">
        <v>550</v>
      </c>
    </row>
    <row r="13" spans="3:15" ht="16.5" customHeight="1" x14ac:dyDescent="0.3">
      <c r="C13" s="29" t="s">
        <v>59</v>
      </c>
      <c r="D13" s="30"/>
      <c r="E13" s="30"/>
      <c r="F13" s="19">
        <v>1000</v>
      </c>
      <c r="G13" s="19">
        <v>1000</v>
      </c>
      <c r="H13" s="19">
        <v>1000</v>
      </c>
      <c r="I13" s="19">
        <v>1200</v>
      </c>
      <c r="J13" s="19">
        <v>1200</v>
      </c>
      <c r="K13" s="19">
        <v>1200</v>
      </c>
      <c r="L13" s="19">
        <v>1500</v>
      </c>
      <c r="M13" s="19">
        <v>1500</v>
      </c>
      <c r="N13" s="19">
        <v>2000</v>
      </c>
      <c r="O13" s="19">
        <v>2000</v>
      </c>
    </row>
    <row r="14" spans="3:15" ht="16.5" customHeight="1" x14ac:dyDescent="0.3">
      <c r="C14" s="21" t="s">
        <v>50</v>
      </c>
      <c r="D14" s="39"/>
      <c r="E14" s="39"/>
      <c r="F14" s="24"/>
      <c r="G14" s="24"/>
      <c r="H14" s="24"/>
      <c r="I14" s="24"/>
      <c r="J14" s="24"/>
      <c r="K14" s="24"/>
      <c r="L14" s="24"/>
      <c r="M14" s="24"/>
      <c r="N14" s="24"/>
      <c r="O14" s="25"/>
    </row>
    <row r="15" spans="3:15" ht="16.5" customHeight="1" x14ac:dyDescent="0.3">
      <c r="C15" s="33" t="s">
        <v>15</v>
      </c>
      <c r="D15" s="34">
        <f t="shared" ref="D15:F15" si="3">SUM(D9:D14)</f>
        <v>0</v>
      </c>
      <c r="E15" s="34">
        <f t="shared" si="3"/>
        <v>0</v>
      </c>
      <c r="F15" s="34">
        <f t="shared" si="3"/>
        <v>6500</v>
      </c>
      <c r="G15" s="34">
        <f>SUM(G9:G14)</f>
        <v>10250</v>
      </c>
      <c r="H15" s="34">
        <f t="shared" ref="H15:O15" si="4">SUM(H9:H14)</f>
        <v>11500</v>
      </c>
      <c r="I15" s="34">
        <f t="shared" si="4"/>
        <v>13700</v>
      </c>
      <c r="J15" s="34">
        <f t="shared" si="4"/>
        <v>15200</v>
      </c>
      <c r="K15" s="34">
        <f t="shared" si="4"/>
        <v>17200</v>
      </c>
      <c r="L15" s="34">
        <f t="shared" si="4"/>
        <v>19000</v>
      </c>
      <c r="M15" s="34">
        <f t="shared" si="4"/>
        <v>22000</v>
      </c>
      <c r="N15" s="34">
        <f t="shared" si="4"/>
        <v>23660</v>
      </c>
      <c r="O15" s="34">
        <f t="shared" si="4"/>
        <v>23660</v>
      </c>
    </row>
    <row r="16" spans="3:15" ht="16.5" customHeight="1" x14ac:dyDescent="0.3">
      <c r="C16" s="35" t="s">
        <v>7</v>
      </c>
      <c r="D16" s="36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36">
        <v>1</v>
      </c>
      <c r="L16" s="36">
        <v>1</v>
      </c>
      <c r="M16" s="36">
        <v>1</v>
      </c>
      <c r="N16" s="36">
        <v>1</v>
      </c>
      <c r="O16" s="36">
        <v>1</v>
      </c>
    </row>
    <row r="17" spans="3:15" ht="16.5" customHeight="1" x14ac:dyDescent="0.3">
      <c r="C17" s="37" t="s">
        <v>56</v>
      </c>
      <c r="D17" s="38">
        <f>D15*D16</f>
        <v>0</v>
      </c>
      <c r="E17" s="38">
        <f t="shared" ref="E17:M17" si="5">E15*E16</f>
        <v>0</v>
      </c>
      <c r="F17" s="38">
        <f t="shared" si="5"/>
        <v>6500</v>
      </c>
      <c r="G17" s="38">
        <f t="shared" si="5"/>
        <v>10250</v>
      </c>
      <c r="H17" s="38">
        <f t="shared" si="5"/>
        <v>11500</v>
      </c>
      <c r="I17" s="38">
        <f t="shared" si="5"/>
        <v>13700</v>
      </c>
      <c r="J17" s="38">
        <f t="shared" si="5"/>
        <v>15200</v>
      </c>
      <c r="K17" s="38">
        <f t="shared" si="5"/>
        <v>17200</v>
      </c>
      <c r="L17" s="38">
        <f t="shared" si="5"/>
        <v>19000</v>
      </c>
      <c r="M17" s="38">
        <f t="shared" si="5"/>
        <v>22000</v>
      </c>
      <c r="N17" s="38">
        <f t="shared" ref="N17:O17" si="6">N15*N16</f>
        <v>23660</v>
      </c>
      <c r="O17" s="38">
        <f t="shared" si="6"/>
        <v>23660</v>
      </c>
    </row>
    <row r="18" spans="3:15" ht="16.5" x14ac:dyDescent="0.3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3:15" ht="16.5" x14ac:dyDescent="0.3">
      <c r="C19" s="42" t="s">
        <v>57</v>
      </c>
      <c r="D19" s="43"/>
      <c r="E19" s="44">
        <f>SUM(D17:O17)</f>
        <v>162670</v>
      </c>
      <c r="F19" s="45"/>
      <c r="G19" s="2"/>
      <c r="H19" s="2"/>
      <c r="I19" s="2"/>
      <c r="J19" s="2"/>
      <c r="K19" s="2"/>
    </row>
  </sheetData>
  <mergeCells count="2">
    <mergeCell ref="C19:D19"/>
    <mergeCell ref="E19:F19"/>
  </mergeCells>
  <phoneticPr fontId="3" type="noConversion"/>
  <printOptions gridLines="1"/>
  <pageMargins left="0.75" right="0.75" top="3.24" bottom="1" header="2.25" footer="0.5"/>
  <pageSetup orientation="landscape" r:id="rId1"/>
  <headerFooter alignWithMargins="0">
    <oddHeader>&amp;C&amp;A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8EFA5-5084-4E2B-853D-50837149A86C}">
  <sheetPr codeName="Sheet3">
    <pageSetUpPr fitToPage="1"/>
  </sheetPr>
  <dimension ref="C2:Q67"/>
  <sheetViews>
    <sheetView showGridLines="0" topLeftCell="B1" workbookViewId="0">
      <selection activeCell="B27" sqref="B27"/>
    </sheetView>
  </sheetViews>
  <sheetFormatPr defaultRowHeight="14.25" x14ac:dyDescent="0.2"/>
  <cols>
    <col min="1" max="2" width="3" style="47" customWidth="1"/>
    <col min="3" max="3" width="21.7109375" style="47" customWidth="1"/>
    <col min="4" max="4" width="11.42578125" style="47" bestFit="1" customWidth="1"/>
    <col min="5" max="13" width="10.85546875" style="47" bestFit="1" customWidth="1"/>
    <col min="14" max="15" width="9.85546875" style="47" bestFit="1" customWidth="1"/>
    <col min="16" max="16" width="9.140625" style="47"/>
    <col min="17" max="17" width="11" style="47" bestFit="1" customWidth="1"/>
    <col min="18" max="16384" width="9.140625" style="47"/>
  </cols>
  <sheetData>
    <row r="2" spans="3:17" ht="20.25" x14ac:dyDescent="0.35">
      <c r="C2" s="10" t="str">
        <f>Costs!D2</f>
        <v>Cost Benefit Analysis Template</v>
      </c>
      <c r="D2" s="3"/>
    </row>
    <row r="3" spans="3:17" ht="16.5" x14ac:dyDescent="0.3">
      <c r="C3" s="17" t="str">
        <f>Costs!D3</f>
        <v>Project Manager</v>
      </c>
      <c r="D3" s="3" t="str">
        <f>Costs!E3</f>
        <v>[Name]</v>
      </c>
    </row>
    <row r="4" spans="3:17" ht="16.5" x14ac:dyDescent="0.3">
      <c r="C4" s="17" t="str">
        <f>Costs!D4</f>
        <v>Project Name</v>
      </c>
      <c r="D4" s="3" t="str">
        <f>Costs!E4</f>
        <v>[Name]</v>
      </c>
    </row>
    <row r="5" spans="3:17" ht="16.5" x14ac:dyDescent="0.3">
      <c r="C5" s="46" t="str">
        <f>Costs!D6</f>
        <v>Prepared by</v>
      </c>
      <c r="D5" s="18" t="str">
        <f>Costs!E6</f>
        <v>[Name]</v>
      </c>
    </row>
    <row r="6" spans="3:17" ht="16.5" x14ac:dyDescent="0.3">
      <c r="C6" s="17"/>
      <c r="D6" s="3"/>
    </row>
    <row r="7" spans="3:17" x14ac:dyDescent="0.2">
      <c r="D7" s="47" t="s">
        <v>1</v>
      </c>
    </row>
    <row r="8" spans="3:17" ht="16.5" customHeight="1" x14ac:dyDescent="0.3">
      <c r="C8" s="62" t="s">
        <v>9</v>
      </c>
      <c r="D8" s="12">
        <f>Costs!E8</f>
        <v>2024</v>
      </c>
      <c r="E8" s="13">
        <f>D8+1</f>
        <v>2025</v>
      </c>
      <c r="F8" s="13">
        <f t="shared" ref="F8:M8" si="0">E8+1</f>
        <v>2026</v>
      </c>
      <c r="G8" s="13">
        <f t="shared" si="0"/>
        <v>2027</v>
      </c>
      <c r="H8" s="13">
        <f t="shared" si="0"/>
        <v>2028</v>
      </c>
      <c r="I8" s="13">
        <f t="shared" si="0"/>
        <v>2029</v>
      </c>
      <c r="J8" s="13">
        <f t="shared" si="0"/>
        <v>2030</v>
      </c>
      <c r="K8" s="13">
        <f t="shared" si="0"/>
        <v>2031</v>
      </c>
      <c r="L8" s="13">
        <f t="shared" si="0"/>
        <v>2032</v>
      </c>
      <c r="M8" s="13">
        <f t="shared" si="0"/>
        <v>2033</v>
      </c>
      <c r="N8" s="13">
        <f t="shared" ref="N8" si="1">M8+1</f>
        <v>2034</v>
      </c>
      <c r="O8" s="13">
        <f t="shared" ref="O8" si="2">N8+1</f>
        <v>2035</v>
      </c>
    </row>
    <row r="9" spans="3:17" ht="16.5" customHeight="1" x14ac:dyDescent="0.2">
      <c r="C9" s="60" t="s">
        <v>2</v>
      </c>
      <c r="D9" s="61">
        <f>-Costs!E18</f>
        <v>-8900</v>
      </c>
      <c r="E9" s="61">
        <f>-Costs!F18</f>
        <v>-7700</v>
      </c>
      <c r="F9" s="61">
        <f>-Costs!G18</f>
        <v>-21400</v>
      </c>
      <c r="G9" s="61">
        <f>-Costs!H18</f>
        <v>-11300</v>
      </c>
      <c r="H9" s="61">
        <f>-Costs!I18</f>
        <v>-11800</v>
      </c>
      <c r="I9" s="61">
        <f>-Costs!J18</f>
        <v>-11800</v>
      </c>
      <c r="J9" s="61">
        <f>-Costs!K18</f>
        <v>0</v>
      </c>
      <c r="K9" s="61">
        <f>-Costs!L18</f>
        <v>0</v>
      </c>
      <c r="L9" s="61">
        <f>-Costs!M18</f>
        <v>0</v>
      </c>
      <c r="M9" s="61">
        <f>-Costs!N18</f>
        <v>0</v>
      </c>
      <c r="N9" s="61">
        <f>-Costs!O18</f>
        <v>0</v>
      </c>
      <c r="O9" s="61">
        <f>-Costs!P18</f>
        <v>0</v>
      </c>
      <c r="Q9" s="82"/>
    </row>
    <row r="10" spans="3:17" ht="16.5" customHeight="1" x14ac:dyDescent="0.2">
      <c r="C10" s="60" t="s">
        <v>0</v>
      </c>
      <c r="D10" s="61">
        <f>Benefits!D17</f>
        <v>0</v>
      </c>
      <c r="E10" s="61">
        <f>Benefits!E17</f>
        <v>0</v>
      </c>
      <c r="F10" s="61">
        <f>Benefits!F17</f>
        <v>6500</v>
      </c>
      <c r="G10" s="61">
        <f>Benefits!G17</f>
        <v>10250</v>
      </c>
      <c r="H10" s="61">
        <f>Benefits!H17</f>
        <v>11500</v>
      </c>
      <c r="I10" s="61">
        <f>Benefits!I17</f>
        <v>13700</v>
      </c>
      <c r="J10" s="61">
        <f>Benefits!J17</f>
        <v>15200</v>
      </c>
      <c r="K10" s="61">
        <f>Benefits!K17</f>
        <v>17200</v>
      </c>
      <c r="L10" s="61">
        <f>Benefits!L17</f>
        <v>19000</v>
      </c>
      <c r="M10" s="61">
        <f>Benefits!M17</f>
        <v>22000</v>
      </c>
      <c r="N10" s="61">
        <f>Benefits!N17</f>
        <v>23660</v>
      </c>
      <c r="O10" s="61">
        <f>Benefits!O17</f>
        <v>23660</v>
      </c>
      <c r="Q10" s="82"/>
    </row>
    <row r="11" spans="3:17" ht="16.5" customHeight="1" x14ac:dyDescent="0.25">
      <c r="C11" s="73" t="s">
        <v>23</v>
      </c>
      <c r="D11" s="74">
        <f>SUM(D9:D10)</f>
        <v>-8900</v>
      </c>
      <c r="E11" s="74">
        <f t="shared" ref="E11:M11" si="3">SUM(E9:E10)</f>
        <v>-7700</v>
      </c>
      <c r="F11" s="74">
        <f t="shared" si="3"/>
        <v>-14900</v>
      </c>
      <c r="G11" s="74">
        <f t="shared" si="3"/>
        <v>-1050</v>
      </c>
      <c r="H11" s="74">
        <f t="shared" si="3"/>
        <v>-300</v>
      </c>
      <c r="I11" s="74">
        <f t="shared" si="3"/>
        <v>1900</v>
      </c>
      <c r="J11" s="74">
        <f t="shared" si="3"/>
        <v>15200</v>
      </c>
      <c r="K11" s="74">
        <f t="shared" si="3"/>
        <v>17200</v>
      </c>
      <c r="L11" s="74">
        <f t="shared" si="3"/>
        <v>19000</v>
      </c>
      <c r="M11" s="74">
        <f t="shared" si="3"/>
        <v>22000</v>
      </c>
      <c r="N11" s="74">
        <f t="shared" ref="N11:O11" si="4">SUM(N9:N10)</f>
        <v>23660</v>
      </c>
      <c r="O11" s="74">
        <f t="shared" si="4"/>
        <v>23660</v>
      </c>
      <c r="Q11" s="82"/>
    </row>
    <row r="12" spans="3:17" ht="16.5" customHeight="1" x14ac:dyDescent="0.2"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3:17" ht="16.5" customHeight="1" x14ac:dyDescent="0.25">
      <c r="C13" s="50" t="s">
        <v>10</v>
      </c>
    </row>
    <row r="14" spans="3:17" ht="16.5" customHeight="1" x14ac:dyDescent="0.2">
      <c r="C14" s="75" t="s">
        <v>3</v>
      </c>
      <c r="D14" s="76">
        <v>7.0000000000000007E-2</v>
      </c>
    </row>
    <row r="15" spans="3:17" ht="16.5" customHeight="1" x14ac:dyDescent="0.2">
      <c r="C15" s="77" t="s">
        <v>8</v>
      </c>
      <c r="D15" s="78">
        <v>2021</v>
      </c>
    </row>
    <row r="16" spans="3:17" ht="16.5" customHeight="1" x14ac:dyDescent="0.2">
      <c r="C16" s="65" t="s">
        <v>19</v>
      </c>
      <c r="D16" s="79">
        <f>D8-$D$15</f>
        <v>3</v>
      </c>
      <c r="E16" s="79">
        <f t="shared" ref="E16:O16" si="5">E8-$D$15</f>
        <v>4</v>
      </c>
      <c r="F16" s="79">
        <f t="shared" si="5"/>
        <v>5</v>
      </c>
      <c r="G16" s="79">
        <f t="shared" si="5"/>
        <v>6</v>
      </c>
      <c r="H16" s="79">
        <f t="shared" si="5"/>
        <v>7</v>
      </c>
      <c r="I16" s="79">
        <f t="shared" si="5"/>
        <v>8</v>
      </c>
      <c r="J16" s="79">
        <f t="shared" si="5"/>
        <v>9</v>
      </c>
      <c r="K16" s="79">
        <f t="shared" si="5"/>
        <v>10</v>
      </c>
      <c r="L16" s="79">
        <f t="shared" si="5"/>
        <v>11</v>
      </c>
      <c r="M16" s="79">
        <f t="shared" si="5"/>
        <v>12</v>
      </c>
      <c r="N16" s="79">
        <f t="shared" si="5"/>
        <v>13</v>
      </c>
      <c r="O16" s="79">
        <f t="shared" si="5"/>
        <v>14</v>
      </c>
    </row>
    <row r="17" spans="3:15" ht="16.5" customHeight="1" x14ac:dyDescent="0.2">
      <c r="C17" s="80" t="s">
        <v>4</v>
      </c>
      <c r="D17" s="81">
        <f>1/((1+$D$14)^D16)</f>
        <v>0.81629787689085187</v>
      </c>
      <c r="E17" s="81">
        <f t="shared" ref="E17:M17" si="6">1/((1+$D$14)^E16)</f>
        <v>0.7628952120475252</v>
      </c>
      <c r="F17" s="81">
        <f t="shared" si="6"/>
        <v>0.71298617948366838</v>
      </c>
      <c r="G17" s="81">
        <f t="shared" si="6"/>
        <v>0.66634222381651254</v>
      </c>
      <c r="H17" s="81">
        <f t="shared" si="6"/>
        <v>0.62274974188459109</v>
      </c>
      <c r="I17" s="81">
        <f t="shared" si="6"/>
        <v>0.5820091045650384</v>
      </c>
      <c r="J17" s="81">
        <f t="shared" si="6"/>
        <v>0.54393374258414806</v>
      </c>
      <c r="K17" s="81">
        <f t="shared" si="6"/>
        <v>0.5083492921347178</v>
      </c>
      <c r="L17" s="81">
        <f t="shared" si="6"/>
        <v>0.47509279638758667</v>
      </c>
      <c r="M17" s="81">
        <f t="shared" si="6"/>
        <v>0.44401195924073528</v>
      </c>
      <c r="N17" s="81">
        <f t="shared" ref="N17:O17" si="7">1/((1+$D$14)^N16)</f>
        <v>0.41496444788853759</v>
      </c>
      <c r="O17" s="81">
        <f t="shared" si="7"/>
        <v>0.3878172410173249</v>
      </c>
    </row>
    <row r="18" spans="3:15" ht="16.5" customHeight="1" x14ac:dyDescent="0.2"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3:15" ht="16.5" customHeight="1" x14ac:dyDescent="0.25">
      <c r="C19" s="63" t="s">
        <v>11</v>
      </c>
      <c r="D19" s="64">
        <v>2024</v>
      </c>
      <c r="E19" s="64">
        <v>2025</v>
      </c>
      <c r="F19" s="64">
        <v>2026</v>
      </c>
      <c r="G19" s="64">
        <v>2027</v>
      </c>
      <c r="H19" s="64">
        <v>2028</v>
      </c>
      <c r="I19" s="64">
        <v>2029</v>
      </c>
      <c r="J19" s="64">
        <v>2030</v>
      </c>
      <c r="K19" s="64">
        <v>2031</v>
      </c>
      <c r="L19" s="64">
        <v>2032</v>
      </c>
      <c r="M19" s="64">
        <v>2033</v>
      </c>
      <c r="N19" s="64">
        <v>2034</v>
      </c>
      <c r="O19" s="64">
        <v>2035</v>
      </c>
    </row>
    <row r="20" spans="3:15" ht="16.5" customHeight="1" x14ac:dyDescent="0.2">
      <c r="C20" s="65" t="s">
        <v>2</v>
      </c>
      <c r="D20" s="61">
        <f>D9*D$17</f>
        <v>-7265.0511043285815</v>
      </c>
      <c r="E20" s="61">
        <f>E9*E$17</f>
        <v>-5874.2931327659444</v>
      </c>
      <c r="F20" s="61">
        <f t="shared" ref="F20:M20" si="8">F9*F$17</f>
        <v>-15257.904240950504</v>
      </c>
      <c r="G20" s="61">
        <f t="shared" si="8"/>
        <v>-7529.667129126592</v>
      </c>
      <c r="H20" s="61">
        <f t="shared" si="8"/>
        <v>-7348.4469542381748</v>
      </c>
      <c r="I20" s="61">
        <f t="shared" si="8"/>
        <v>-6867.7074338674529</v>
      </c>
      <c r="J20" s="61">
        <f t="shared" si="8"/>
        <v>0</v>
      </c>
      <c r="K20" s="61">
        <f t="shared" si="8"/>
        <v>0</v>
      </c>
      <c r="L20" s="61">
        <f t="shared" si="8"/>
        <v>0</v>
      </c>
      <c r="M20" s="61">
        <f t="shared" si="8"/>
        <v>0</v>
      </c>
      <c r="N20" s="61">
        <f t="shared" ref="N20:O20" si="9">N9*N$17</f>
        <v>0</v>
      </c>
      <c r="O20" s="61">
        <f t="shared" si="9"/>
        <v>0</v>
      </c>
    </row>
    <row r="21" spans="3:15" ht="16.5" customHeight="1" x14ac:dyDescent="0.2">
      <c r="C21" s="65" t="s">
        <v>0</v>
      </c>
      <c r="D21" s="61">
        <f>D10*D$17</f>
        <v>0</v>
      </c>
      <c r="E21" s="61">
        <f>E10*E$17</f>
        <v>0</v>
      </c>
      <c r="F21" s="61">
        <f>F10*F$17</f>
        <v>4634.4101666438446</v>
      </c>
      <c r="G21" s="61">
        <f t="shared" ref="G21:M21" si="10">G10*G$17</f>
        <v>6830.007794119253</v>
      </c>
      <c r="H21" s="61">
        <f t="shared" si="10"/>
        <v>7161.6220316727977</v>
      </c>
      <c r="I21" s="61">
        <f t="shared" si="10"/>
        <v>7973.5247325410264</v>
      </c>
      <c r="J21" s="61">
        <f t="shared" si="10"/>
        <v>8267.7928872790508</v>
      </c>
      <c r="K21" s="61">
        <f t="shared" si="10"/>
        <v>8743.6078247171463</v>
      </c>
      <c r="L21" s="61">
        <f t="shared" si="10"/>
        <v>9026.7631313641468</v>
      </c>
      <c r="M21" s="61">
        <f t="shared" si="10"/>
        <v>9768.2631032961763</v>
      </c>
      <c r="N21" s="61">
        <f t="shared" ref="N21:O21" si="11">N10*N$17</f>
        <v>9818.0588370427995</v>
      </c>
      <c r="O21" s="61">
        <f t="shared" si="11"/>
        <v>9175.7559224699071</v>
      </c>
    </row>
    <row r="22" spans="3:15" ht="16.5" customHeight="1" x14ac:dyDescent="0.2">
      <c r="C22" s="70" t="s">
        <v>12</v>
      </c>
      <c r="D22" s="69">
        <f>SUM(D20:D21)</f>
        <v>-7265.0511043285815</v>
      </c>
      <c r="E22" s="69">
        <f t="shared" ref="E22:M22" si="12">SUM(E20:E21)</f>
        <v>-5874.2931327659444</v>
      </c>
      <c r="F22" s="69">
        <f t="shared" si="12"/>
        <v>-10623.494074306658</v>
      </c>
      <c r="G22" s="69">
        <f t="shared" si="12"/>
        <v>-699.659335007339</v>
      </c>
      <c r="H22" s="69">
        <f t="shared" si="12"/>
        <v>-186.82492256537716</v>
      </c>
      <c r="I22" s="69">
        <f t="shared" si="12"/>
        <v>1105.8172986735735</v>
      </c>
      <c r="J22" s="69">
        <f t="shared" si="12"/>
        <v>8267.7928872790508</v>
      </c>
      <c r="K22" s="69">
        <f t="shared" si="12"/>
        <v>8743.6078247171463</v>
      </c>
      <c r="L22" s="69">
        <f t="shared" si="12"/>
        <v>9026.7631313641468</v>
      </c>
      <c r="M22" s="69">
        <f t="shared" si="12"/>
        <v>9768.2631032961763</v>
      </c>
      <c r="N22" s="69">
        <f t="shared" ref="N22:O22" si="13">SUM(N20:N21)</f>
        <v>9818.0588370427995</v>
      </c>
      <c r="O22" s="69">
        <f t="shared" si="13"/>
        <v>9175.7559224699071</v>
      </c>
    </row>
    <row r="23" spans="3:15" ht="16.5" customHeight="1" x14ac:dyDescent="0.25">
      <c r="C23" s="71" t="s">
        <v>13</v>
      </c>
      <c r="D23" s="72">
        <f>D22</f>
        <v>-7265.0511043285815</v>
      </c>
      <c r="E23" s="72">
        <f>D23+E22</f>
        <v>-13139.344237094527</v>
      </c>
      <c r="F23" s="72">
        <f t="shared" ref="F23:M23" si="14">E23+F22</f>
        <v>-23762.838311401185</v>
      </c>
      <c r="G23" s="72">
        <f t="shared" si="14"/>
        <v>-24462.497646408523</v>
      </c>
      <c r="H23" s="72">
        <f t="shared" si="14"/>
        <v>-24649.322568973901</v>
      </c>
      <c r="I23" s="72">
        <f t="shared" si="14"/>
        <v>-23543.505270300328</v>
      </c>
      <c r="J23" s="72">
        <f t="shared" si="14"/>
        <v>-15275.712383021277</v>
      </c>
      <c r="K23" s="72">
        <f t="shared" si="14"/>
        <v>-6532.1045583041305</v>
      </c>
      <c r="L23" s="72">
        <f t="shared" si="14"/>
        <v>2494.6585730600164</v>
      </c>
      <c r="M23" s="72">
        <f t="shared" si="14"/>
        <v>12262.921676356193</v>
      </c>
      <c r="N23" s="72">
        <f t="shared" ref="N23" si="15">M23+N22</f>
        <v>22080.980513398994</v>
      </c>
      <c r="O23" s="72">
        <f t="shared" ref="O23" si="16">N23+O22</f>
        <v>31256.736435868901</v>
      </c>
    </row>
    <row r="24" spans="3:15" ht="16.5" customHeight="1" x14ac:dyDescent="0.25">
      <c r="C24" s="50"/>
    </row>
    <row r="25" spans="3:15" ht="16.5" customHeight="1" x14ac:dyDescent="0.2">
      <c r="C25" s="68" t="s">
        <v>5</v>
      </c>
      <c r="D25" s="66">
        <f>NPV(D14,E11:O11) + D11</f>
        <v>38290.846173606114</v>
      </c>
      <c r="F25" s="84" t="s">
        <v>60</v>
      </c>
      <c r="G25" s="83"/>
      <c r="H25" s="83"/>
      <c r="I25" s="83"/>
    </row>
    <row r="26" spans="3:15" ht="16.5" customHeight="1" x14ac:dyDescent="0.2">
      <c r="C26" s="68" t="s">
        <v>6</v>
      </c>
      <c r="D26" s="67">
        <f>IRR(D11:O11,0.1)</f>
        <v>0.19952292500629154</v>
      </c>
      <c r="F26" s="83"/>
      <c r="G26" s="83"/>
      <c r="H26" s="83"/>
      <c r="I26" s="83"/>
    </row>
    <row r="29" spans="3:15" x14ac:dyDescent="0.2">
      <c r="E29" s="93"/>
      <c r="F29" s="52"/>
    </row>
    <row r="30" spans="3:15" x14ac:dyDescent="0.2">
      <c r="E30" s="52"/>
      <c r="F30" s="52"/>
    </row>
    <row r="31" spans="3:15" x14ac:dyDescent="0.2">
      <c r="E31" s="52"/>
      <c r="F31" s="52"/>
    </row>
    <row r="32" spans="3:15" x14ac:dyDescent="0.2">
      <c r="E32" s="52"/>
      <c r="F32" s="53"/>
    </row>
    <row r="33" spans="5:7" x14ac:dyDescent="0.2">
      <c r="E33" s="52"/>
      <c r="F33" s="52"/>
    </row>
    <row r="34" spans="5:7" x14ac:dyDescent="0.2">
      <c r="E34" s="52"/>
      <c r="F34" s="53"/>
    </row>
    <row r="35" spans="5:7" x14ac:dyDescent="0.2">
      <c r="E35" s="52"/>
      <c r="F35" s="53"/>
    </row>
    <row r="36" spans="5:7" x14ac:dyDescent="0.2">
      <c r="E36" s="52"/>
      <c r="F36" s="52"/>
    </row>
    <row r="37" spans="5:7" x14ac:dyDescent="0.2">
      <c r="E37" s="52"/>
      <c r="F37" s="53"/>
    </row>
    <row r="38" spans="5:7" x14ac:dyDescent="0.2">
      <c r="E38" s="52"/>
      <c r="F38" s="53"/>
    </row>
    <row r="39" spans="5:7" x14ac:dyDescent="0.2">
      <c r="E39" s="52"/>
      <c r="F39" s="52"/>
    </row>
    <row r="40" spans="5:7" x14ac:dyDescent="0.2">
      <c r="E40" s="54"/>
      <c r="F40" s="54"/>
      <c r="G40" s="55"/>
    </row>
    <row r="41" spans="5:7" x14ac:dyDescent="0.2">
      <c r="E41" s="54"/>
      <c r="F41" s="54"/>
      <c r="G41" s="55"/>
    </row>
    <row r="42" spans="5:7" x14ac:dyDescent="0.2">
      <c r="E42" s="54"/>
      <c r="F42" s="56"/>
      <c r="G42" s="55"/>
    </row>
    <row r="43" spans="5:7" x14ac:dyDescent="0.2">
      <c r="E43" s="54"/>
      <c r="F43" s="56"/>
      <c r="G43" s="55"/>
    </row>
    <row r="44" spans="5:7" x14ac:dyDescent="0.2">
      <c r="E44" s="54"/>
      <c r="F44" s="56"/>
      <c r="G44" s="55"/>
    </row>
    <row r="45" spans="5:7" x14ac:dyDescent="0.2">
      <c r="E45" s="54"/>
      <c r="F45" s="56"/>
      <c r="G45" s="55"/>
    </row>
    <row r="46" spans="5:7" x14ac:dyDescent="0.2">
      <c r="E46" s="54"/>
      <c r="F46" s="54"/>
      <c r="G46" s="55"/>
    </row>
    <row r="47" spans="5:7" x14ac:dyDescent="0.2">
      <c r="E47" s="54"/>
      <c r="F47" s="56"/>
      <c r="G47" s="55"/>
    </row>
    <row r="48" spans="5:7" x14ac:dyDescent="0.2">
      <c r="E48" s="54"/>
      <c r="F48" s="57"/>
      <c r="G48" s="55"/>
    </row>
    <row r="49" spans="5:7" x14ac:dyDescent="0.2">
      <c r="E49" s="54"/>
      <c r="F49" s="54"/>
      <c r="G49" s="55"/>
    </row>
    <row r="50" spans="5:7" x14ac:dyDescent="0.2">
      <c r="E50" s="54"/>
      <c r="F50" s="56"/>
      <c r="G50" s="55"/>
    </row>
    <row r="51" spans="5:7" x14ac:dyDescent="0.2">
      <c r="E51" s="54"/>
      <c r="F51" s="57"/>
      <c r="G51" s="55"/>
    </row>
    <row r="52" spans="5:7" x14ac:dyDescent="0.2">
      <c r="E52" s="54"/>
      <c r="F52" s="57"/>
      <c r="G52" s="55"/>
    </row>
    <row r="54" spans="5:7" x14ac:dyDescent="0.2">
      <c r="E54" s="58"/>
      <c r="F54" s="58"/>
    </row>
    <row r="55" spans="5:7" x14ac:dyDescent="0.2">
      <c r="E55" s="58"/>
      <c r="F55" s="58"/>
    </row>
    <row r="56" spans="5:7" x14ac:dyDescent="0.2">
      <c r="E56" s="58"/>
      <c r="F56" s="58"/>
    </row>
    <row r="57" spans="5:7" x14ac:dyDescent="0.2">
      <c r="E57" s="58"/>
      <c r="F57" s="59"/>
    </row>
    <row r="58" spans="5:7" x14ac:dyDescent="0.2">
      <c r="E58" s="58"/>
      <c r="F58" s="59"/>
    </row>
    <row r="59" spans="5:7" x14ac:dyDescent="0.2">
      <c r="E59" s="58"/>
      <c r="F59" s="58"/>
    </row>
    <row r="60" spans="5:7" x14ac:dyDescent="0.2">
      <c r="E60" s="58"/>
      <c r="F60" s="59"/>
    </row>
    <row r="61" spans="5:7" x14ac:dyDescent="0.2">
      <c r="E61" s="58"/>
      <c r="F61" s="59"/>
    </row>
    <row r="62" spans="5:7" x14ac:dyDescent="0.2">
      <c r="E62" s="58"/>
      <c r="F62" s="58"/>
    </row>
    <row r="63" spans="5:7" x14ac:dyDescent="0.2">
      <c r="E63" s="58"/>
      <c r="F63" s="59"/>
    </row>
    <row r="65" spans="6:6" x14ac:dyDescent="0.2">
      <c r="F65" s="58"/>
    </row>
    <row r="66" spans="6:6" x14ac:dyDescent="0.2">
      <c r="F66" s="59"/>
    </row>
    <row r="67" spans="6:6" x14ac:dyDescent="0.2">
      <c r="F67" s="59"/>
    </row>
  </sheetData>
  <mergeCells count="1">
    <mergeCell ref="F25:I26"/>
  </mergeCells>
  <phoneticPr fontId="3" type="noConversion"/>
  <printOptions gridLines="1"/>
  <pageMargins left="0.75" right="0.75" top="2.76" bottom="1" header="1.68" footer="0.5"/>
  <pageSetup scale="94" orientation="landscape" r:id="rId1"/>
  <headerFooter alignWithMargins="0">
    <oddHeader>&amp;C&amp;A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59C11-19AE-4A5F-B539-6B5779373149}">
  <sheetPr codeName="Sheet5"/>
  <dimension ref="A1"/>
  <sheetViews>
    <sheetView showGridLines="0" tabSelected="1" workbookViewId="0">
      <selection activeCell="B39" sqref="B39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FB8DD-F152-4953-866F-D711AF3CF580}">
  <sheetPr codeName="Sheet4"/>
  <dimension ref="B2:O40"/>
  <sheetViews>
    <sheetView showGridLines="0" workbookViewId="0">
      <selection activeCell="E7" sqref="E7"/>
    </sheetView>
  </sheetViews>
  <sheetFormatPr defaultRowHeight="12.75" x14ac:dyDescent="0.2"/>
  <sheetData>
    <row r="2" spans="2:15" ht="20.25" x14ac:dyDescent="0.35">
      <c r="B2" s="86" t="s">
        <v>78</v>
      </c>
    </row>
    <row r="3" spans="2:15" ht="16.5" x14ac:dyDescent="0.3">
      <c r="B3" s="85" t="s">
        <v>25</v>
      </c>
    </row>
    <row r="4" spans="2:15" ht="16.5" customHeight="1" x14ac:dyDescent="0.2">
      <c r="B4" s="87" t="s">
        <v>61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2:15" ht="16.5" customHeight="1" x14ac:dyDescent="0.2"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2:15" ht="16.5" customHeight="1" x14ac:dyDescent="0.2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2:15" ht="16.5" x14ac:dyDescent="0.3">
      <c r="B7" s="85" t="s">
        <v>25</v>
      </c>
    </row>
    <row r="8" spans="2:15" ht="20.25" x14ac:dyDescent="0.35">
      <c r="B8" s="92" t="s">
        <v>74</v>
      </c>
    </row>
    <row r="9" spans="2:15" ht="16.5" x14ac:dyDescent="0.3">
      <c r="B9" s="87" t="s">
        <v>62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2:15" ht="16.5" customHeight="1" x14ac:dyDescent="0.2">
      <c r="B10" s="89" t="s">
        <v>66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</row>
    <row r="11" spans="2:15" ht="16.5" customHeight="1" x14ac:dyDescent="0.2"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2:15" ht="16.5" customHeight="1" x14ac:dyDescent="0.2"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</row>
    <row r="13" spans="2:15" ht="16.5" customHeight="1" x14ac:dyDescent="0.2">
      <c r="B13" s="87" t="s">
        <v>67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</row>
    <row r="14" spans="2:15" ht="16.5" customHeight="1" x14ac:dyDescent="0.2"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</row>
    <row r="15" spans="2:15" ht="16.5" x14ac:dyDescent="0.3">
      <c r="B15" s="85" t="s">
        <v>25</v>
      </c>
    </row>
    <row r="16" spans="2:15" ht="20.25" x14ac:dyDescent="0.35">
      <c r="B16" s="92" t="s">
        <v>75</v>
      </c>
    </row>
    <row r="17" spans="2:15" ht="16.5" x14ac:dyDescent="0.3">
      <c r="B17" s="87" t="s">
        <v>63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</row>
    <row r="18" spans="2:15" ht="16.5" x14ac:dyDescent="0.3">
      <c r="B18" s="90" t="s">
        <v>68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</row>
    <row r="19" spans="2:15" ht="16.5" x14ac:dyDescent="0.3">
      <c r="B19" s="85"/>
    </row>
    <row r="20" spans="2:15" ht="16.5" x14ac:dyDescent="0.3">
      <c r="B20" s="90" t="s">
        <v>69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</row>
    <row r="21" spans="2:15" ht="16.5" x14ac:dyDescent="0.3">
      <c r="B21" s="85" t="s">
        <v>25</v>
      </c>
    </row>
    <row r="22" spans="2:15" ht="20.25" x14ac:dyDescent="0.35">
      <c r="B22" s="92" t="s">
        <v>76</v>
      </c>
    </row>
    <row r="23" spans="2:15" ht="16.5" x14ac:dyDescent="0.3">
      <c r="B23" s="90" t="s">
        <v>64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</row>
    <row r="24" spans="2:15" ht="16.5" x14ac:dyDescent="0.3">
      <c r="B24" s="90" t="s">
        <v>70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</row>
    <row r="25" spans="2:15" ht="16.5" x14ac:dyDescent="0.3">
      <c r="B25" s="90" t="s">
        <v>71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</row>
    <row r="26" spans="2:15" ht="16.5" x14ac:dyDescent="0.3">
      <c r="B26" s="85" t="s">
        <v>25</v>
      </c>
    </row>
    <row r="27" spans="2:15" ht="20.25" x14ac:dyDescent="0.35">
      <c r="B27" s="92" t="s">
        <v>77</v>
      </c>
    </row>
    <row r="28" spans="2:15" ht="16.5" x14ac:dyDescent="0.3">
      <c r="B28" s="90" t="s">
        <v>65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</row>
    <row r="29" spans="2:15" ht="16.5" x14ac:dyDescent="0.3">
      <c r="B29" s="90" t="s">
        <v>72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</row>
    <row r="30" spans="2:15" ht="16.5" x14ac:dyDescent="0.3">
      <c r="B30" s="90" t="s">
        <v>73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</row>
    <row r="31" spans="2:15" ht="16.5" x14ac:dyDescent="0.3">
      <c r="B31" s="85" t="s">
        <v>25</v>
      </c>
    </row>
    <row r="32" spans="2:15" ht="16.5" customHeight="1" x14ac:dyDescent="0.2">
      <c r="B32" s="91" t="s">
        <v>79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</row>
    <row r="33" spans="2:15" ht="16.5" customHeight="1" x14ac:dyDescent="0.2"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</row>
    <row r="34" spans="2:15" ht="16.5" customHeight="1" x14ac:dyDescent="0.2"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</row>
    <row r="35" spans="2:15" ht="16.5" x14ac:dyDescent="0.3">
      <c r="B35" s="85"/>
    </row>
    <row r="36" spans="2:15" ht="16.5" x14ac:dyDescent="0.3">
      <c r="B36" s="85"/>
    </row>
    <row r="37" spans="2:15" ht="16.5" x14ac:dyDescent="0.3">
      <c r="B37" s="85"/>
    </row>
    <row r="38" spans="2:15" ht="16.5" x14ac:dyDescent="0.3">
      <c r="B38" s="85"/>
    </row>
    <row r="39" spans="2:15" ht="16.5" x14ac:dyDescent="0.3">
      <c r="B39" s="85"/>
    </row>
    <row r="40" spans="2:15" ht="16.5" x14ac:dyDescent="0.3">
      <c r="B40" s="85"/>
    </row>
  </sheetData>
  <mergeCells count="14">
    <mergeCell ref="B25:O25"/>
    <mergeCell ref="B28:O28"/>
    <mergeCell ref="B29:O29"/>
    <mergeCell ref="B30:O30"/>
    <mergeCell ref="B32:O34"/>
    <mergeCell ref="B17:O17"/>
    <mergeCell ref="B18:O18"/>
    <mergeCell ref="B20:O20"/>
    <mergeCell ref="B23:O23"/>
    <mergeCell ref="B24:O24"/>
    <mergeCell ref="B4:O6"/>
    <mergeCell ref="B10:O12"/>
    <mergeCell ref="B9:O9"/>
    <mergeCell ref="B13:O14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Costs</vt:lpstr>
      <vt:lpstr>Benefits</vt:lpstr>
      <vt:lpstr>Summary</vt:lpstr>
      <vt:lpstr>Charts</vt:lpstr>
      <vt:lpstr>Read me</vt:lpstr>
    </vt:vector>
  </TitlesOfParts>
  <Company>Engineering Solutions On-Line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Benefit Analysis Template, Version 2.02</dc:title>
  <dc:creator>John Cesarone</dc:creator>
  <dc:description>visit us at EngineeringSolutions.homestead.com</dc:description>
  <cp:lastModifiedBy>Asad Rauf</cp:lastModifiedBy>
  <cp:lastPrinted>2025-04-20T06:31:54Z</cp:lastPrinted>
  <dcterms:created xsi:type="dcterms:W3CDTF">1999-01-08T20:17:41Z</dcterms:created>
  <dcterms:modified xsi:type="dcterms:W3CDTF">2025-04-20T11:37:57Z</dcterms:modified>
</cp:coreProperties>
</file>